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3395" windowHeight="4905" activeTab="4"/>
  </bookViews>
  <sheets>
    <sheet name="General" sheetId="1" r:id="rId1"/>
    <sheet name="Speciális" sheetId="2" r:id="rId2"/>
    <sheet name="Technikai" sheetId="3" r:id="rId3"/>
    <sheet name="Verseny" sheetId="5" r:id="rId4"/>
    <sheet name="Diagramok" sheetId="4" r:id="rId5"/>
  </sheets>
  <definedNames>
    <definedName name="_Toc211847432" localSheetId="0">General!#REF!</definedName>
    <definedName name="_Toc211847433" localSheetId="0">General!#REF!</definedName>
    <definedName name="_Toc211847434" localSheetId="0">General!#REF!</definedName>
    <definedName name="_Toc211847435" localSheetId="0">General!#REF!</definedName>
  </definedNames>
  <calcPr calcId="144525"/>
</workbook>
</file>

<file path=xl/calcChain.xml><?xml version="1.0" encoding="utf-8"?>
<calcChain xmlns="http://schemas.openxmlformats.org/spreadsheetml/2006/main">
  <c r="L317" i="5" l="1"/>
  <c r="J317" i="5"/>
  <c r="I317" i="5"/>
  <c r="H317" i="5"/>
  <c r="G317" i="5"/>
  <c r="F317" i="5"/>
  <c r="E317" i="5"/>
  <c r="D317" i="5"/>
  <c r="C317" i="5"/>
  <c r="O316" i="5"/>
  <c r="P316" i="5" s="1"/>
  <c r="N316" i="5"/>
  <c r="O315" i="5"/>
  <c r="P315" i="5" s="1"/>
  <c r="N315" i="5"/>
  <c r="P314" i="5"/>
  <c r="O314" i="5"/>
  <c r="N314" i="5"/>
  <c r="O313" i="5"/>
  <c r="P313" i="5" s="1"/>
  <c r="N313" i="5"/>
  <c r="O312" i="5"/>
  <c r="O317" i="5" s="1"/>
  <c r="N312" i="5"/>
  <c r="J257" i="5"/>
  <c r="I257" i="5"/>
  <c r="H257" i="5"/>
  <c r="G257" i="5"/>
  <c r="F257" i="5"/>
  <c r="E257" i="5"/>
  <c r="D257" i="5"/>
  <c r="C257" i="5"/>
  <c r="O254" i="5"/>
  <c r="N254" i="5"/>
  <c r="O253" i="5"/>
  <c r="N253" i="5"/>
  <c r="L253" i="5"/>
  <c r="O252" i="5"/>
  <c r="N252" i="5"/>
  <c r="L252" i="5"/>
  <c r="O251" i="5"/>
  <c r="N251" i="5"/>
  <c r="L251" i="5"/>
  <c r="O250" i="5"/>
  <c r="N250" i="5"/>
  <c r="L250" i="5"/>
  <c r="N317" i="5" l="1"/>
  <c r="P312" i="5"/>
  <c r="P317" i="5"/>
  <c r="P253" i="5"/>
  <c r="P251" i="5"/>
  <c r="L257" i="5"/>
  <c r="O257" i="5"/>
  <c r="P252" i="5"/>
  <c r="N257" i="5"/>
  <c r="P250" i="5"/>
  <c r="J188" i="5"/>
  <c r="I188" i="5"/>
  <c r="H188" i="5"/>
  <c r="G188" i="5"/>
  <c r="F188" i="5"/>
  <c r="E188" i="5"/>
  <c r="D188" i="5"/>
  <c r="C188" i="5"/>
  <c r="O184" i="5"/>
  <c r="N184" i="5"/>
  <c r="L184" i="5"/>
  <c r="O183" i="5"/>
  <c r="N183" i="5"/>
  <c r="L183" i="5"/>
  <c r="O182" i="5"/>
  <c r="N182" i="5"/>
  <c r="L182" i="5"/>
  <c r="O181" i="5"/>
  <c r="N181" i="5"/>
  <c r="L181" i="5"/>
  <c r="O180" i="5"/>
  <c r="N180" i="5"/>
  <c r="P257" i="5" l="1"/>
  <c r="O188" i="5"/>
  <c r="N188" i="5"/>
  <c r="L188" i="5"/>
  <c r="P181" i="5"/>
  <c r="P183" i="5"/>
  <c r="P182" i="5"/>
  <c r="P184" i="5"/>
  <c r="P180" i="5"/>
  <c r="O233" i="5"/>
  <c r="P233" i="5" s="1"/>
  <c r="N233" i="5"/>
  <c r="O154" i="5"/>
  <c r="P154" i="5" s="1"/>
  <c r="N154" i="5"/>
  <c r="P188" i="5" l="1"/>
  <c r="O130" i="5"/>
  <c r="P130" i="5" s="1"/>
  <c r="N130" i="5"/>
  <c r="O129" i="5"/>
  <c r="P129" i="5" s="1"/>
  <c r="N129" i="5"/>
  <c r="P114" i="5" l="1"/>
  <c r="J330" i="5" l="1"/>
  <c r="I330" i="5"/>
  <c r="H330" i="5"/>
  <c r="G330" i="5"/>
  <c r="F330" i="5"/>
  <c r="E330" i="5"/>
  <c r="D330" i="5"/>
  <c r="C330" i="5"/>
  <c r="O328" i="5"/>
  <c r="N328" i="5"/>
  <c r="O327" i="5"/>
  <c r="N327" i="5"/>
  <c r="L327" i="5"/>
  <c r="O326" i="5"/>
  <c r="N326" i="5"/>
  <c r="L326" i="5"/>
  <c r="O325" i="5"/>
  <c r="N325" i="5"/>
  <c r="L325" i="5"/>
  <c r="O324" i="5"/>
  <c r="N324" i="5"/>
  <c r="L324" i="5"/>
  <c r="O323" i="5"/>
  <c r="N323" i="5"/>
  <c r="L323" i="5"/>
  <c r="N330" i="5" l="1"/>
  <c r="P324" i="5"/>
  <c r="P323" i="5"/>
  <c r="P327" i="5"/>
  <c r="L330" i="5"/>
  <c r="O330" i="5"/>
  <c r="P325" i="5"/>
  <c r="P326" i="5"/>
  <c r="L285" i="5"/>
  <c r="J289" i="5"/>
  <c r="I289" i="5"/>
  <c r="H289" i="5"/>
  <c r="G289" i="5"/>
  <c r="F289" i="5"/>
  <c r="E289" i="5"/>
  <c r="D289" i="5"/>
  <c r="C289" i="5"/>
  <c r="O286" i="5"/>
  <c r="N286" i="5"/>
  <c r="O285" i="5"/>
  <c r="N285" i="5"/>
  <c r="O284" i="5"/>
  <c r="N284" i="5"/>
  <c r="L284" i="5"/>
  <c r="O283" i="5"/>
  <c r="N283" i="5"/>
  <c r="L283" i="5"/>
  <c r="O282" i="5"/>
  <c r="N282" i="5"/>
  <c r="L282" i="5"/>
  <c r="O281" i="5"/>
  <c r="N281" i="5"/>
  <c r="L281" i="5"/>
  <c r="O296" i="5"/>
  <c r="P296" i="5" s="1"/>
  <c r="N296" i="5"/>
  <c r="O294" i="5"/>
  <c r="P294" i="5" s="1"/>
  <c r="P297" i="5" s="1"/>
  <c r="N294" i="5"/>
  <c r="J235" i="5"/>
  <c r="I235" i="5"/>
  <c r="H235" i="5"/>
  <c r="G235" i="5"/>
  <c r="F235" i="5"/>
  <c r="E235" i="5"/>
  <c r="D235" i="5"/>
  <c r="C235" i="5"/>
  <c r="O234" i="5"/>
  <c r="P234" i="5" s="1"/>
  <c r="N234" i="5"/>
  <c r="O232" i="5"/>
  <c r="P232" i="5" s="1"/>
  <c r="N232" i="5"/>
  <c r="O231" i="5"/>
  <c r="P231" i="5" s="1"/>
  <c r="N231" i="5"/>
  <c r="O230" i="5"/>
  <c r="P230" i="5" s="1"/>
  <c r="N230" i="5"/>
  <c r="J219" i="5"/>
  <c r="I219" i="5"/>
  <c r="H219" i="5"/>
  <c r="G219" i="5"/>
  <c r="F219" i="5"/>
  <c r="E219" i="5"/>
  <c r="D219" i="5"/>
  <c r="C219" i="5"/>
  <c r="O216" i="5"/>
  <c r="N216" i="5"/>
  <c r="O215" i="5"/>
  <c r="N215" i="5"/>
  <c r="L215" i="5"/>
  <c r="O214" i="5"/>
  <c r="N214" i="5"/>
  <c r="L214" i="5"/>
  <c r="O213" i="5"/>
  <c r="N213" i="5"/>
  <c r="L213" i="5"/>
  <c r="O212" i="5"/>
  <c r="N212" i="5"/>
  <c r="L212" i="5"/>
  <c r="J147" i="5"/>
  <c r="I147" i="5"/>
  <c r="H147" i="5"/>
  <c r="G147" i="5"/>
  <c r="F147" i="5"/>
  <c r="E147" i="5"/>
  <c r="D147" i="5"/>
  <c r="C147" i="5"/>
  <c r="O144" i="5"/>
  <c r="N144" i="5"/>
  <c r="L144" i="5"/>
  <c r="O143" i="5"/>
  <c r="N143" i="5"/>
  <c r="L143" i="5"/>
  <c r="O142" i="5"/>
  <c r="N142" i="5"/>
  <c r="L142" i="5"/>
  <c r="O141" i="5"/>
  <c r="N141" i="5"/>
  <c r="L141" i="5"/>
  <c r="O140" i="5"/>
  <c r="N140" i="5"/>
  <c r="L140" i="5"/>
  <c r="O139" i="5"/>
  <c r="N139" i="5"/>
  <c r="P282" i="5" l="1"/>
  <c r="P284" i="5"/>
  <c r="P281" i="5"/>
  <c r="P330" i="5"/>
  <c r="P285" i="5"/>
  <c r="L289" i="5"/>
  <c r="O289" i="5"/>
  <c r="N289" i="5"/>
  <c r="P283" i="5"/>
  <c r="N235" i="5"/>
  <c r="P235" i="5"/>
  <c r="O235" i="5"/>
  <c r="L147" i="5"/>
  <c r="L219" i="5"/>
  <c r="P144" i="5"/>
  <c r="N219" i="5"/>
  <c r="P141" i="5"/>
  <c r="P143" i="5"/>
  <c r="P212" i="5"/>
  <c r="P214" i="5"/>
  <c r="P215" i="5"/>
  <c r="P140" i="5"/>
  <c r="P142" i="5"/>
  <c r="P213" i="5"/>
  <c r="O219" i="5"/>
  <c r="O147" i="5"/>
  <c r="N147" i="5"/>
  <c r="P139" i="5"/>
  <c r="O131" i="5"/>
  <c r="P131" i="5" s="1"/>
  <c r="N131" i="5"/>
  <c r="P289" i="5" l="1"/>
  <c r="C332" i="5" s="1"/>
  <c r="J125" i="4" s="1"/>
  <c r="P219" i="5"/>
  <c r="C260" i="5" s="1"/>
  <c r="P147" i="5"/>
  <c r="C191" i="5" s="1"/>
  <c r="O101" i="5"/>
  <c r="P101" i="5" s="1"/>
  <c r="N101" i="5"/>
  <c r="L89" i="5"/>
  <c r="O63" i="5" l="1"/>
  <c r="P63" i="5" s="1"/>
  <c r="N63" i="5"/>
  <c r="O62" i="5"/>
  <c r="P62" i="5" s="1"/>
  <c r="N62" i="5"/>
  <c r="O61" i="5"/>
  <c r="P61" i="5" s="1"/>
  <c r="N61" i="5"/>
  <c r="O60" i="5"/>
  <c r="P60" i="5" s="1"/>
  <c r="N60" i="5"/>
  <c r="O59" i="5"/>
  <c r="P59" i="5" s="1"/>
  <c r="N59" i="5"/>
  <c r="O58" i="5"/>
  <c r="P58" i="5" s="1"/>
  <c r="N58" i="5"/>
  <c r="O39" i="5"/>
  <c r="P39" i="5" s="1"/>
  <c r="N39" i="5"/>
  <c r="O38" i="5"/>
  <c r="P38" i="5" s="1"/>
  <c r="N38" i="5"/>
  <c r="O37" i="5"/>
  <c r="P37" i="5" s="1"/>
  <c r="N37" i="5"/>
  <c r="O36" i="5"/>
  <c r="P36" i="5" s="1"/>
  <c r="N36" i="5"/>
  <c r="L141" i="3" l="1"/>
  <c r="L140" i="3"/>
  <c r="O120" i="3" l="1"/>
  <c r="P120" i="3" s="1"/>
  <c r="N120" i="3"/>
  <c r="O106" i="3" l="1"/>
  <c r="N106" i="3"/>
  <c r="L106" i="3"/>
  <c r="J151" i="3"/>
  <c r="I151" i="3"/>
  <c r="H151" i="3"/>
  <c r="G151" i="3"/>
  <c r="F151" i="3"/>
  <c r="E151" i="3"/>
  <c r="D151" i="3"/>
  <c r="C151" i="3"/>
  <c r="O150" i="3"/>
  <c r="N150" i="3"/>
  <c r="L150" i="3"/>
  <c r="O147" i="3"/>
  <c r="N147" i="3"/>
  <c r="L147" i="3"/>
  <c r="O146" i="3"/>
  <c r="N146" i="3"/>
  <c r="L146" i="3"/>
  <c r="O145" i="3"/>
  <c r="N145" i="3"/>
  <c r="L145" i="3"/>
  <c r="O144" i="3"/>
  <c r="N144" i="3"/>
  <c r="L144" i="3"/>
  <c r="O143" i="3"/>
  <c r="N143" i="3"/>
  <c r="L143" i="3"/>
  <c r="O142" i="3"/>
  <c r="N142" i="3"/>
  <c r="L142" i="3"/>
  <c r="P142" i="3" s="1"/>
  <c r="O141" i="3"/>
  <c r="N141" i="3"/>
  <c r="P141" i="3"/>
  <c r="O140" i="3"/>
  <c r="N140" i="3"/>
  <c r="O139" i="3"/>
  <c r="N139" i="3"/>
  <c r="L139" i="3"/>
  <c r="O138" i="3"/>
  <c r="N138" i="3"/>
  <c r="L138" i="3"/>
  <c r="O137" i="3"/>
  <c r="N137" i="3"/>
  <c r="L137" i="3"/>
  <c r="L109" i="3"/>
  <c r="P106" i="3" l="1"/>
  <c r="L151" i="3"/>
  <c r="P143" i="3"/>
  <c r="P145" i="3"/>
  <c r="P147" i="3"/>
  <c r="P144" i="3"/>
  <c r="P146" i="3"/>
  <c r="P150" i="3"/>
  <c r="P137" i="3"/>
  <c r="P139" i="3"/>
  <c r="N151" i="3"/>
  <c r="P138" i="3"/>
  <c r="P140" i="3"/>
  <c r="O151" i="3"/>
  <c r="L60" i="3"/>
  <c r="L59" i="3"/>
  <c r="J71" i="3"/>
  <c r="I71" i="3"/>
  <c r="H71" i="3"/>
  <c r="G71" i="3"/>
  <c r="F71" i="3"/>
  <c r="E71" i="3"/>
  <c r="D71" i="3"/>
  <c r="C71" i="3"/>
  <c r="O67" i="3"/>
  <c r="N67" i="3"/>
  <c r="L67" i="3"/>
  <c r="O66" i="3"/>
  <c r="N66" i="3"/>
  <c r="L66" i="3"/>
  <c r="O64" i="3"/>
  <c r="N64" i="3"/>
  <c r="L64" i="3"/>
  <c r="O63" i="3"/>
  <c r="N63" i="3"/>
  <c r="L63" i="3"/>
  <c r="O62" i="3"/>
  <c r="N62" i="3"/>
  <c r="L62" i="3"/>
  <c r="O61" i="3"/>
  <c r="N61" i="3"/>
  <c r="L61" i="3"/>
  <c r="O60" i="3"/>
  <c r="N60" i="3"/>
  <c r="O59" i="3"/>
  <c r="N59" i="3"/>
  <c r="P151" i="3" l="1"/>
  <c r="P62" i="3"/>
  <c r="N71" i="3"/>
  <c r="P61" i="3"/>
  <c r="P63" i="3"/>
  <c r="P66" i="3"/>
  <c r="P64" i="3"/>
  <c r="P67" i="3"/>
  <c r="P60" i="3"/>
  <c r="L71" i="3"/>
  <c r="P59" i="3"/>
  <c r="O71" i="3"/>
  <c r="L26" i="3"/>
  <c r="P71" i="3" l="1"/>
  <c r="O158" i="3"/>
  <c r="P158" i="3" s="1"/>
  <c r="N158" i="3"/>
  <c r="L161" i="3"/>
  <c r="J161" i="3"/>
  <c r="I161" i="3"/>
  <c r="H161" i="3"/>
  <c r="G161" i="3"/>
  <c r="F161" i="3"/>
  <c r="E161" i="3"/>
  <c r="D161" i="3"/>
  <c r="C161" i="3"/>
  <c r="O160" i="3"/>
  <c r="P160" i="3" s="1"/>
  <c r="N160" i="3"/>
  <c r="O156" i="3"/>
  <c r="N156" i="3"/>
  <c r="O116" i="3"/>
  <c r="P116" i="3" s="1"/>
  <c r="N116" i="3"/>
  <c r="O39" i="3"/>
  <c r="P39" i="3" s="1"/>
  <c r="N39" i="3"/>
  <c r="O36" i="3"/>
  <c r="P36" i="3" s="1"/>
  <c r="N36" i="3"/>
  <c r="L25" i="3"/>
  <c r="O161" i="3" l="1"/>
  <c r="P156" i="3"/>
  <c r="N161" i="3"/>
  <c r="P161" i="3"/>
  <c r="C188" i="2"/>
  <c r="C187" i="2"/>
  <c r="L183" i="2"/>
  <c r="J183" i="2"/>
  <c r="I183" i="2"/>
  <c r="H183" i="2"/>
  <c r="G183" i="2"/>
  <c r="F183" i="2"/>
  <c r="E183" i="2"/>
  <c r="D183" i="2"/>
  <c r="C183" i="2"/>
  <c r="P182" i="2"/>
  <c r="O182" i="2"/>
  <c r="N182" i="2"/>
  <c r="O181" i="2"/>
  <c r="P181" i="2" s="1"/>
  <c r="N181" i="2"/>
  <c r="O180" i="2"/>
  <c r="P180" i="2" s="1"/>
  <c r="N180" i="2"/>
  <c r="O179" i="2"/>
  <c r="P179" i="2" s="1"/>
  <c r="N179" i="2"/>
  <c r="P178" i="2"/>
  <c r="O178" i="2"/>
  <c r="N178" i="2"/>
  <c r="O177" i="2"/>
  <c r="P177" i="2" s="1"/>
  <c r="N177" i="2"/>
  <c r="P176" i="2"/>
  <c r="O176" i="2"/>
  <c r="O183" i="2" s="1"/>
  <c r="N176" i="2"/>
  <c r="N183" i="2" s="1"/>
  <c r="L166" i="2"/>
  <c r="L165" i="2"/>
  <c r="L163" i="2"/>
  <c r="L162" i="2"/>
  <c r="L164" i="2"/>
  <c r="P183" i="2" l="1"/>
  <c r="L80" i="2"/>
  <c r="L137" i="2" l="1"/>
  <c r="J137" i="2"/>
  <c r="I137" i="2"/>
  <c r="H137" i="2"/>
  <c r="G137" i="2"/>
  <c r="F137" i="2"/>
  <c r="E137" i="2"/>
  <c r="D137" i="2"/>
  <c r="C137" i="2"/>
  <c r="O136" i="2"/>
  <c r="P136" i="2" s="1"/>
  <c r="N136" i="2"/>
  <c r="O135" i="2"/>
  <c r="P135" i="2" s="1"/>
  <c r="N135" i="2"/>
  <c r="O134" i="2"/>
  <c r="P134" i="2" s="1"/>
  <c r="N134" i="2"/>
  <c r="O133" i="2"/>
  <c r="P133" i="2" s="1"/>
  <c r="N133" i="2"/>
  <c r="P137" i="2" l="1"/>
  <c r="N137" i="2"/>
  <c r="O137" i="2"/>
  <c r="L111" i="2"/>
  <c r="J111" i="2"/>
  <c r="I111" i="2"/>
  <c r="H111" i="2"/>
  <c r="G111" i="2"/>
  <c r="F111" i="2"/>
  <c r="E111" i="2"/>
  <c r="D111" i="2"/>
  <c r="C111" i="2"/>
  <c r="O110" i="2"/>
  <c r="P110" i="2" s="1"/>
  <c r="N110" i="2"/>
  <c r="O109" i="2"/>
  <c r="P109" i="2" s="1"/>
  <c r="N109" i="2"/>
  <c r="O108" i="2"/>
  <c r="P108" i="2" s="1"/>
  <c r="N108" i="2"/>
  <c r="O107" i="2"/>
  <c r="P107" i="2" s="1"/>
  <c r="N107" i="2"/>
  <c r="O106" i="2"/>
  <c r="O111" i="2" s="1"/>
  <c r="N106" i="2"/>
  <c r="N111" i="2" s="1"/>
  <c r="L101" i="2"/>
  <c r="J101" i="2"/>
  <c r="I101" i="2"/>
  <c r="H101" i="2"/>
  <c r="G101" i="2"/>
  <c r="F101" i="2"/>
  <c r="E101" i="2"/>
  <c r="D101" i="2"/>
  <c r="C101" i="2"/>
  <c r="O100" i="2"/>
  <c r="P100" i="2" s="1"/>
  <c r="N100" i="2"/>
  <c r="O99" i="2"/>
  <c r="N99" i="2"/>
  <c r="O98" i="2"/>
  <c r="P98" i="2" s="1"/>
  <c r="N98" i="2"/>
  <c r="O97" i="2"/>
  <c r="P97" i="2" s="1"/>
  <c r="N97" i="2"/>
  <c r="O96" i="2"/>
  <c r="P96" i="2" s="1"/>
  <c r="N96" i="2"/>
  <c r="O95" i="2"/>
  <c r="P95" i="2" s="1"/>
  <c r="N95" i="2"/>
  <c r="O94" i="2"/>
  <c r="N94" i="2"/>
  <c r="J90" i="2"/>
  <c r="I90" i="2"/>
  <c r="H90" i="2"/>
  <c r="G90" i="2"/>
  <c r="F90" i="2"/>
  <c r="E90" i="2"/>
  <c r="D90" i="2"/>
  <c r="C90" i="2"/>
  <c r="O89" i="2"/>
  <c r="N89" i="2"/>
  <c r="O86" i="2"/>
  <c r="N86" i="2"/>
  <c r="L86" i="2"/>
  <c r="O85" i="2"/>
  <c r="N85" i="2"/>
  <c r="L85" i="2"/>
  <c r="O84" i="2"/>
  <c r="N84" i="2"/>
  <c r="L84" i="2"/>
  <c r="O83" i="2"/>
  <c r="N83" i="2"/>
  <c r="L83" i="2"/>
  <c r="O82" i="2"/>
  <c r="N82" i="2"/>
  <c r="L82" i="2"/>
  <c r="O81" i="2"/>
  <c r="N81" i="2"/>
  <c r="L81" i="2"/>
  <c r="O80" i="2"/>
  <c r="N80" i="2"/>
  <c r="L36" i="2"/>
  <c r="J36" i="2"/>
  <c r="I36" i="2"/>
  <c r="H36" i="2"/>
  <c r="G36" i="2"/>
  <c r="F36" i="2"/>
  <c r="E36" i="2"/>
  <c r="D36" i="2"/>
  <c r="C36" i="2"/>
  <c r="O35" i="2"/>
  <c r="P35" i="2" s="1"/>
  <c r="N35" i="2"/>
  <c r="O34" i="2"/>
  <c r="P34" i="2" s="1"/>
  <c r="N34" i="2"/>
  <c r="O33" i="2"/>
  <c r="P33" i="2" s="1"/>
  <c r="N33" i="2"/>
  <c r="O32" i="2"/>
  <c r="P32" i="2" s="1"/>
  <c r="N32" i="2"/>
  <c r="O31" i="2"/>
  <c r="P31" i="2" s="1"/>
  <c r="N31" i="2"/>
  <c r="O30" i="2"/>
  <c r="P30" i="2" s="1"/>
  <c r="N30" i="2"/>
  <c r="O29" i="2"/>
  <c r="P29" i="2" s="1"/>
  <c r="N29" i="2"/>
  <c r="P36" i="2" l="1"/>
  <c r="P106" i="2"/>
  <c r="P111" i="2" s="1"/>
  <c r="P86" i="2"/>
  <c r="L90" i="2"/>
  <c r="O101" i="2"/>
  <c r="N90" i="2"/>
  <c r="N101" i="2"/>
  <c r="P94" i="2"/>
  <c r="P101" i="2" s="1"/>
  <c r="P81" i="2"/>
  <c r="P83" i="2"/>
  <c r="P85" i="2"/>
  <c r="P80" i="2"/>
  <c r="P82" i="2"/>
  <c r="P84" i="2"/>
  <c r="O90" i="2"/>
  <c r="N36" i="2"/>
  <c r="O36" i="2"/>
  <c r="L290" i="1"/>
  <c r="J290" i="1"/>
  <c r="I290" i="1"/>
  <c r="H290" i="1"/>
  <c r="G290" i="1"/>
  <c r="F290" i="1"/>
  <c r="E290" i="1"/>
  <c r="D290" i="1"/>
  <c r="C290" i="1"/>
  <c r="O289" i="1"/>
  <c r="P289" i="1" s="1"/>
  <c r="N289" i="1"/>
  <c r="O288" i="1"/>
  <c r="P288" i="1" s="1"/>
  <c r="N288" i="1"/>
  <c r="O287" i="1"/>
  <c r="P287" i="1" s="1"/>
  <c r="N287" i="1"/>
  <c r="O286" i="1"/>
  <c r="P286" i="1" s="1"/>
  <c r="N286" i="1"/>
  <c r="P90" i="2" l="1"/>
  <c r="C125" i="2" s="1"/>
  <c r="N290" i="1"/>
  <c r="P290" i="1"/>
  <c r="O290" i="1"/>
  <c r="L247" i="1"/>
  <c r="L217" i="1" l="1"/>
  <c r="L210" i="1"/>
  <c r="L16" i="2" l="1"/>
  <c r="L17" i="2"/>
  <c r="L15" i="2"/>
  <c r="J25" i="2" l="1"/>
  <c r="I25" i="2"/>
  <c r="H25" i="2"/>
  <c r="G25" i="2"/>
  <c r="F25" i="2"/>
  <c r="E25" i="2"/>
  <c r="D25" i="2"/>
  <c r="C25" i="2"/>
  <c r="O24" i="2"/>
  <c r="N24" i="2"/>
  <c r="O21" i="2"/>
  <c r="N21" i="2"/>
  <c r="L21" i="2"/>
  <c r="O20" i="2"/>
  <c r="N20" i="2"/>
  <c r="L20" i="2"/>
  <c r="O19" i="2"/>
  <c r="N19" i="2"/>
  <c r="L19" i="2"/>
  <c r="O18" i="2"/>
  <c r="N18" i="2"/>
  <c r="L18" i="2"/>
  <c r="O17" i="2"/>
  <c r="P17" i="2" s="1"/>
  <c r="N17" i="2"/>
  <c r="O16" i="2"/>
  <c r="P16" i="2" s="1"/>
  <c r="N16" i="2"/>
  <c r="O15" i="2"/>
  <c r="P15" i="2" s="1"/>
  <c r="N15" i="2"/>
  <c r="P19" i="2" l="1"/>
  <c r="P18" i="2"/>
  <c r="P21" i="2"/>
  <c r="L25" i="2"/>
  <c r="P20" i="2"/>
  <c r="N25" i="2"/>
  <c r="O25" i="2"/>
  <c r="L314" i="1"/>
  <c r="J314" i="1"/>
  <c r="I314" i="1"/>
  <c r="H314" i="1"/>
  <c r="G314" i="1"/>
  <c r="F314" i="1"/>
  <c r="E314" i="1"/>
  <c r="D314" i="1"/>
  <c r="C314" i="1"/>
  <c r="O313" i="1"/>
  <c r="P313" i="1" s="1"/>
  <c r="N313" i="1"/>
  <c r="O312" i="1"/>
  <c r="P312" i="1" s="1"/>
  <c r="N312" i="1"/>
  <c r="O311" i="1"/>
  <c r="P311" i="1" s="1"/>
  <c r="N311" i="1"/>
  <c r="O310" i="1"/>
  <c r="P310" i="1" s="1"/>
  <c r="N310" i="1"/>
  <c r="O309" i="1"/>
  <c r="P309" i="1" s="1"/>
  <c r="N309" i="1"/>
  <c r="P308" i="1"/>
  <c r="O308" i="1"/>
  <c r="N308" i="1"/>
  <c r="L248" i="1"/>
  <c r="P25" i="2" l="1"/>
  <c r="C62" i="2" s="1"/>
  <c r="N314" i="1"/>
  <c r="O314" i="1"/>
  <c r="P314" i="1"/>
  <c r="L250" i="1"/>
  <c r="O193" i="1" l="1"/>
  <c r="N193" i="1"/>
  <c r="L193" i="1"/>
  <c r="L189" i="1"/>
  <c r="L185" i="1"/>
  <c r="P193" i="1" l="1"/>
  <c r="J194" i="1"/>
  <c r="I194" i="1"/>
  <c r="H194" i="1"/>
  <c r="G194" i="1"/>
  <c r="F194" i="1"/>
  <c r="E194" i="1"/>
  <c r="D194" i="1"/>
  <c r="C194" i="1"/>
  <c r="O192" i="1"/>
  <c r="N192" i="1"/>
  <c r="L192" i="1"/>
  <c r="O189" i="1"/>
  <c r="N189" i="1"/>
  <c r="O188" i="1"/>
  <c r="N188" i="1"/>
  <c r="L188" i="1"/>
  <c r="O187" i="1"/>
  <c r="N187" i="1"/>
  <c r="L187" i="1"/>
  <c r="O186" i="1"/>
  <c r="N186" i="1"/>
  <c r="L186" i="1"/>
  <c r="O185" i="1"/>
  <c r="N185" i="1"/>
  <c r="O184" i="1"/>
  <c r="N184" i="1"/>
  <c r="L184" i="1"/>
  <c r="L165" i="1"/>
  <c r="J165" i="1"/>
  <c r="I165" i="1"/>
  <c r="H165" i="1"/>
  <c r="G165" i="1"/>
  <c r="F165" i="1"/>
  <c r="E165" i="1"/>
  <c r="D165" i="1"/>
  <c r="C165" i="1"/>
  <c r="O164" i="1"/>
  <c r="P164" i="1" s="1"/>
  <c r="N164" i="1"/>
  <c r="L155" i="1"/>
  <c r="O155" i="1"/>
  <c r="N155" i="1"/>
  <c r="L148" i="1"/>
  <c r="O147" i="1"/>
  <c r="N147" i="1"/>
  <c r="L147" i="1"/>
  <c r="L131" i="1"/>
  <c r="L129" i="1"/>
  <c r="N194" i="1" l="1"/>
  <c r="P185" i="1"/>
  <c r="P187" i="1"/>
  <c r="P189" i="1"/>
  <c r="L194" i="1"/>
  <c r="P184" i="1"/>
  <c r="P186" i="1"/>
  <c r="P188" i="1"/>
  <c r="P192" i="1"/>
  <c r="O194" i="1"/>
  <c r="P147" i="1"/>
  <c r="O165" i="1"/>
  <c r="N165" i="1"/>
  <c r="P165" i="1"/>
  <c r="P155" i="1"/>
  <c r="L124" i="1"/>
  <c r="J124" i="1"/>
  <c r="I124" i="1"/>
  <c r="H124" i="1"/>
  <c r="G124" i="1"/>
  <c r="F124" i="1"/>
  <c r="E124" i="1"/>
  <c r="D124" i="1"/>
  <c r="C124" i="1"/>
  <c r="O123" i="1"/>
  <c r="P123" i="1" s="1"/>
  <c r="N123" i="1"/>
  <c r="O122" i="1"/>
  <c r="P122" i="1" s="1"/>
  <c r="N122" i="1"/>
  <c r="O121" i="1"/>
  <c r="P121" i="1" s="1"/>
  <c r="N121" i="1"/>
  <c r="O120" i="1"/>
  <c r="P120" i="1" s="1"/>
  <c r="N120" i="1"/>
  <c r="O119" i="1"/>
  <c r="N119" i="1"/>
  <c r="P194" i="1" l="1"/>
  <c r="O124" i="1"/>
  <c r="N124" i="1"/>
  <c r="P119" i="1"/>
  <c r="P124" i="1" s="1"/>
  <c r="L279" i="1"/>
  <c r="L274" i="1"/>
  <c r="L273" i="1"/>
  <c r="L91" i="1"/>
  <c r="L156" i="1" l="1"/>
  <c r="L44" i="1" l="1"/>
  <c r="L132" i="1" l="1"/>
  <c r="L137" i="1"/>
  <c r="L16" i="1" l="1"/>
  <c r="J65" i="1"/>
  <c r="I65" i="1"/>
  <c r="H65" i="1"/>
  <c r="G65" i="1"/>
  <c r="F65" i="1"/>
  <c r="E65" i="1"/>
  <c r="D65" i="1"/>
  <c r="C65" i="1"/>
  <c r="O64" i="1"/>
  <c r="N64" i="1"/>
  <c r="L64" i="1"/>
  <c r="O63" i="1"/>
  <c r="N63" i="1"/>
  <c r="L63" i="1"/>
  <c r="O62" i="1"/>
  <c r="N62" i="1"/>
  <c r="L62" i="1"/>
  <c r="O61" i="1"/>
  <c r="N61" i="1"/>
  <c r="L61" i="1"/>
  <c r="O60" i="1"/>
  <c r="N60" i="1"/>
  <c r="L60" i="1"/>
  <c r="O59" i="1"/>
  <c r="N59" i="1"/>
  <c r="L59" i="1"/>
  <c r="O58" i="1"/>
  <c r="N58" i="1"/>
  <c r="L58" i="1"/>
  <c r="O57" i="1"/>
  <c r="N57" i="1"/>
  <c r="L57" i="1"/>
  <c r="O56" i="1"/>
  <c r="N56" i="1"/>
  <c r="L56" i="1"/>
  <c r="L65" i="1" l="1"/>
  <c r="P60" i="1"/>
  <c r="P58" i="1"/>
  <c r="P62" i="1"/>
  <c r="P64" i="1"/>
  <c r="P56" i="1"/>
  <c r="N65" i="1"/>
  <c r="P57" i="1"/>
  <c r="P59" i="1"/>
  <c r="P61" i="1"/>
  <c r="P63" i="1"/>
  <c r="O65" i="1"/>
  <c r="P65" i="1" l="1"/>
  <c r="J346" i="5"/>
  <c r="I346" i="5"/>
  <c r="H346" i="5"/>
  <c r="G346" i="5"/>
  <c r="F346" i="5"/>
  <c r="E346" i="5"/>
  <c r="D346" i="5"/>
  <c r="C346" i="5"/>
  <c r="L308" i="5" l="1"/>
  <c r="J308" i="5"/>
  <c r="I308" i="5"/>
  <c r="H308" i="5"/>
  <c r="G308" i="5"/>
  <c r="F308" i="5"/>
  <c r="E308" i="5"/>
  <c r="D308" i="5"/>
  <c r="C308" i="5"/>
  <c r="O307" i="5"/>
  <c r="P307" i="5" s="1"/>
  <c r="N307" i="5"/>
  <c r="O305" i="5"/>
  <c r="P305" i="5" s="1"/>
  <c r="N305" i="5"/>
  <c r="O304" i="5"/>
  <c r="P304" i="5" s="1"/>
  <c r="N304" i="5"/>
  <c r="O303" i="5"/>
  <c r="N303" i="5"/>
  <c r="O308" i="5" l="1"/>
  <c r="N308" i="5"/>
  <c r="P303" i="5"/>
  <c r="P308" i="5" s="1"/>
  <c r="L297" i="5"/>
  <c r="J297" i="5"/>
  <c r="I297" i="5"/>
  <c r="H297" i="5"/>
  <c r="G297" i="5"/>
  <c r="F297" i="5"/>
  <c r="E297" i="5"/>
  <c r="D297" i="5"/>
  <c r="C297" i="5"/>
  <c r="N297" i="5" l="1"/>
  <c r="O297" i="5"/>
  <c r="L277" i="5"/>
  <c r="J277" i="5"/>
  <c r="I277" i="5"/>
  <c r="H277" i="5"/>
  <c r="G277" i="5"/>
  <c r="F277" i="5"/>
  <c r="E277" i="5"/>
  <c r="D277" i="5"/>
  <c r="C277" i="5"/>
  <c r="O276" i="5"/>
  <c r="P276" i="5" s="1"/>
  <c r="N276" i="5"/>
  <c r="O275" i="5"/>
  <c r="P275" i="5" s="1"/>
  <c r="N275" i="5"/>
  <c r="O274" i="5"/>
  <c r="P274" i="5" s="1"/>
  <c r="N274" i="5"/>
  <c r="O273" i="5"/>
  <c r="P273" i="5" s="1"/>
  <c r="N273" i="5"/>
  <c r="O272" i="5"/>
  <c r="P272" i="5" s="1"/>
  <c r="N272" i="5"/>
  <c r="O271" i="5"/>
  <c r="P271" i="5" s="1"/>
  <c r="N271" i="5"/>
  <c r="J245" i="5"/>
  <c r="I245" i="5"/>
  <c r="H245" i="5"/>
  <c r="G245" i="5"/>
  <c r="F245" i="5"/>
  <c r="E245" i="5"/>
  <c r="D245" i="5"/>
  <c r="C245" i="5"/>
  <c r="N243" i="5"/>
  <c r="N242" i="5"/>
  <c r="O241" i="5"/>
  <c r="P241" i="5" s="1"/>
  <c r="N241" i="5"/>
  <c r="N277" i="5" l="1"/>
  <c r="P277" i="5"/>
  <c r="O277" i="5"/>
  <c r="N245" i="5"/>
  <c r="P245" i="5"/>
  <c r="O245" i="5"/>
  <c r="L226" i="5"/>
  <c r="J226" i="5"/>
  <c r="I226" i="5"/>
  <c r="H226" i="5"/>
  <c r="G226" i="5"/>
  <c r="F226" i="5"/>
  <c r="E226" i="5"/>
  <c r="D226" i="5"/>
  <c r="C226" i="5"/>
  <c r="O225" i="5"/>
  <c r="P225" i="5" s="1"/>
  <c r="N225" i="5"/>
  <c r="O224" i="5"/>
  <c r="N224" i="5"/>
  <c r="O223" i="5"/>
  <c r="N223" i="5"/>
  <c r="J207" i="5"/>
  <c r="I207" i="5"/>
  <c r="H207" i="5"/>
  <c r="G207" i="5"/>
  <c r="F207" i="5"/>
  <c r="E207" i="5"/>
  <c r="D207" i="5"/>
  <c r="C207" i="5"/>
  <c r="O204" i="5"/>
  <c r="P204" i="5" s="1"/>
  <c r="N204" i="5"/>
  <c r="O203" i="5"/>
  <c r="P203" i="5" s="1"/>
  <c r="N203" i="5"/>
  <c r="O202" i="5"/>
  <c r="P202" i="5" s="1"/>
  <c r="N202" i="5"/>
  <c r="O201" i="5"/>
  <c r="P201" i="5" s="1"/>
  <c r="N201" i="5"/>
  <c r="C333" i="5" l="1"/>
  <c r="C334" i="5" s="1"/>
  <c r="J127" i="4" s="1"/>
  <c r="N207" i="5"/>
  <c r="O226" i="5"/>
  <c r="N226" i="5"/>
  <c r="P223" i="5"/>
  <c r="P226" i="5" s="1"/>
  <c r="P207" i="5"/>
  <c r="O207" i="5"/>
  <c r="J175" i="5"/>
  <c r="I175" i="5"/>
  <c r="H175" i="5"/>
  <c r="G175" i="5"/>
  <c r="F175" i="5"/>
  <c r="E175" i="5"/>
  <c r="D175" i="5"/>
  <c r="C175" i="5"/>
  <c r="J165" i="5"/>
  <c r="I165" i="5"/>
  <c r="H165" i="5"/>
  <c r="G165" i="5"/>
  <c r="F165" i="5"/>
  <c r="E165" i="5"/>
  <c r="D165" i="5"/>
  <c r="C165" i="5"/>
  <c r="O164" i="5"/>
  <c r="P164" i="5" s="1"/>
  <c r="N164" i="5"/>
  <c r="O163" i="5"/>
  <c r="N163" i="5"/>
  <c r="O162" i="5"/>
  <c r="P162" i="5" s="1"/>
  <c r="N162" i="5"/>
  <c r="O161" i="5"/>
  <c r="N161" i="5"/>
  <c r="O160" i="5"/>
  <c r="N160" i="5"/>
  <c r="L156" i="5"/>
  <c r="J156" i="5"/>
  <c r="I156" i="5"/>
  <c r="H156" i="5"/>
  <c r="G156" i="5"/>
  <c r="F156" i="5"/>
  <c r="E156" i="5"/>
  <c r="D156" i="5"/>
  <c r="C156" i="5"/>
  <c r="O155" i="5"/>
  <c r="P155" i="5" s="1"/>
  <c r="N155" i="5"/>
  <c r="O153" i="5"/>
  <c r="P153" i="5" s="1"/>
  <c r="N153" i="5"/>
  <c r="O152" i="5"/>
  <c r="P152" i="5" s="1"/>
  <c r="N152" i="5"/>
  <c r="C261" i="5" l="1"/>
  <c r="J126" i="4"/>
  <c r="I126" i="4"/>
  <c r="O165" i="5"/>
  <c r="N175" i="5"/>
  <c r="N165" i="5"/>
  <c r="P161" i="5"/>
  <c r="N156" i="5"/>
  <c r="P160" i="5"/>
  <c r="O175" i="5"/>
  <c r="P156" i="5"/>
  <c r="O156" i="5"/>
  <c r="I125" i="4" l="1"/>
  <c r="P165" i="5"/>
  <c r="P175" i="5"/>
  <c r="C262" i="5" l="1"/>
  <c r="I127" i="4" s="1"/>
  <c r="J134" i="5"/>
  <c r="I134" i="5"/>
  <c r="H134" i="5"/>
  <c r="G134" i="5"/>
  <c r="F134" i="5"/>
  <c r="E134" i="5"/>
  <c r="D134" i="5"/>
  <c r="C134" i="5"/>
  <c r="O132" i="5"/>
  <c r="N132" i="5"/>
  <c r="O128" i="5"/>
  <c r="N128" i="5"/>
  <c r="O127" i="5"/>
  <c r="N127" i="5"/>
  <c r="N134" i="5" l="1"/>
  <c r="P128" i="5"/>
  <c r="P127" i="5"/>
  <c r="O134" i="5"/>
  <c r="L90" i="5"/>
  <c r="P134" i="5" l="1"/>
  <c r="O114" i="5"/>
  <c r="N114" i="5"/>
  <c r="J114" i="5"/>
  <c r="I114" i="5"/>
  <c r="H114" i="5"/>
  <c r="G114" i="5"/>
  <c r="F114" i="5"/>
  <c r="E114" i="5"/>
  <c r="D114" i="5"/>
  <c r="C114" i="5"/>
  <c r="P103" i="5"/>
  <c r="O103" i="5"/>
  <c r="N103" i="5"/>
  <c r="J103" i="5"/>
  <c r="I103" i="5"/>
  <c r="H103" i="5"/>
  <c r="G103" i="5"/>
  <c r="F103" i="5"/>
  <c r="E103" i="5"/>
  <c r="D103" i="5"/>
  <c r="C103" i="5"/>
  <c r="J95" i="5"/>
  <c r="I95" i="5"/>
  <c r="H95" i="5"/>
  <c r="G95" i="5"/>
  <c r="F95" i="5"/>
  <c r="E95" i="5"/>
  <c r="D95" i="5"/>
  <c r="C95" i="5"/>
  <c r="O92" i="5"/>
  <c r="N92" i="5"/>
  <c r="L92" i="5"/>
  <c r="O90" i="5"/>
  <c r="N90" i="5"/>
  <c r="O89" i="5"/>
  <c r="N89" i="5"/>
  <c r="O88" i="5"/>
  <c r="N88" i="5"/>
  <c r="L88" i="5"/>
  <c r="O87" i="5"/>
  <c r="N87" i="5"/>
  <c r="L87" i="5"/>
  <c r="O86" i="5"/>
  <c r="N86" i="5"/>
  <c r="L86" i="5"/>
  <c r="L81" i="5"/>
  <c r="J81" i="5"/>
  <c r="I81" i="5"/>
  <c r="H81" i="5"/>
  <c r="G81" i="5"/>
  <c r="F81" i="5"/>
  <c r="E81" i="5"/>
  <c r="D81" i="5"/>
  <c r="C81" i="5"/>
  <c r="O80" i="5"/>
  <c r="P80" i="5" s="1"/>
  <c r="N80" i="5"/>
  <c r="O78" i="5"/>
  <c r="P78" i="5" s="1"/>
  <c r="N78" i="5"/>
  <c r="O77" i="5"/>
  <c r="P77" i="5" s="1"/>
  <c r="N77" i="5"/>
  <c r="O76" i="5"/>
  <c r="P76" i="5" s="1"/>
  <c r="N76" i="5"/>
  <c r="O75" i="5"/>
  <c r="P75" i="5" s="1"/>
  <c r="N75" i="5"/>
  <c r="O74" i="5"/>
  <c r="P74" i="5" s="1"/>
  <c r="N74" i="5"/>
  <c r="C192" i="5" l="1"/>
  <c r="C193" i="5" s="1"/>
  <c r="H127" i="4" s="1"/>
  <c r="H125" i="4"/>
  <c r="L95" i="5"/>
  <c r="O95" i="5"/>
  <c r="P89" i="5"/>
  <c r="P90" i="5"/>
  <c r="P87" i="5"/>
  <c r="N81" i="5"/>
  <c r="N95" i="5"/>
  <c r="P86" i="5"/>
  <c r="P88" i="5"/>
  <c r="P92" i="5"/>
  <c r="P81" i="5"/>
  <c r="C119" i="5" s="1"/>
  <c r="O81" i="5"/>
  <c r="H126" i="4" l="1"/>
  <c r="P95" i="5"/>
  <c r="G126" i="4"/>
  <c r="C118" i="5" l="1"/>
  <c r="C120" i="5" s="1"/>
  <c r="G127" i="4" s="1"/>
  <c r="L21" i="5"/>
  <c r="G125" i="4" l="1"/>
  <c r="J64" i="5"/>
  <c r="I64" i="5"/>
  <c r="H64" i="5"/>
  <c r="G64" i="5"/>
  <c r="F64" i="5"/>
  <c r="E64" i="5"/>
  <c r="D64" i="5"/>
  <c r="C64" i="5"/>
  <c r="L52" i="5"/>
  <c r="J52" i="5"/>
  <c r="I52" i="5"/>
  <c r="H52" i="5"/>
  <c r="G52" i="5"/>
  <c r="F52" i="5"/>
  <c r="E52" i="5"/>
  <c r="D52" i="5"/>
  <c r="C52" i="5"/>
  <c r="O51" i="5"/>
  <c r="P51" i="5" s="1"/>
  <c r="N51" i="5"/>
  <c r="O50" i="5"/>
  <c r="P50" i="5" s="1"/>
  <c r="N50" i="5"/>
  <c r="O49" i="5"/>
  <c r="P49" i="5" s="1"/>
  <c r="N49" i="5"/>
  <c r="O48" i="5"/>
  <c r="P48" i="5" s="1"/>
  <c r="N48" i="5"/>
  <c r="O47" i="5"/>
  <c r="P47" i="5" s="1"/>
  <c r="N47" i="5"/>
  <c r="O46" i="5"/>
  <c r="N46" i="5"/>
  <c r="P40" i="5"/>
  <c r="O40" i="5"/>
  <c r="N40" i="5"/>
  <c r="J40" i="5"/>
  <c r="I40" i="5"/>
  <c r="H40" i="5"/>
  <c r="G40" i="5"/>
  <c r="F40" i="5"/>
  <c r="E40" i="5"/>
  <c r="D40" i="5"/>
  <c r="C40" i="5"/>
  <c r="J30" i="5"/>
  <c r="I30" i="5"/>
  <c r="H30" i="5"/>
  <c r="G30" i="5"/>
  <c r="F30" i="5"/>
  <c r="E30" i="5"/>
  <c r="D30" i="5"/>
  <c r="C30" i="5"/>
  <c r="O29" i="5"/>
  <c r="P29" i="5" s="1"/>
  <c r="N29" i="5"/>
  <c r="O27" i="5"/>
  <c r="N27" i="5"/>
  <c r="L27" i="5"/>
  <c r="O24" i="5"/>
  <c r="N24" i="5"/>
  <c r="L24" i="5"/>
  <c r="O23" i="5"/>
  <c r="N23" i="5"/>
  <c r="L23" i="5"/>
  <c r="O22" i="5"/>
  <c r="N22" i="5"/>
  <c r="L22" i="5"/>
  <c r="O21" i="5"/>
  <c r="N21" i="5"/>
  <c r="O20" i="5"/>
  <c r="N20" i="5"/>
  <c r="L20" i="5"/>
  <c r="O19" i="5"/>
  <c r="N19" i="5"/>
  <c r="L19" i="5"/>
  <c r="O18" i="5"/>
  <c r="N18" i="5"/>
  <c r="L18" i="5"/>
  <c r="L13" i="5"/>
  <c r="J13" i="5"/>
  <c r="I13" i="5"/>
  <c r="H13" i="5"/>
  <c r="G13" i="5"/>
  <c r="F13" i="5"/>
  <c r="E13" i="5"/>
  <c r="D13" i="5"/>
  <c r="C13" i="5"/>
  <c r="O12" i="5"/>
  <c r="P12" i="5" s="1"/>
  <c r="N12" i="5"/>
  <c r="O10" i="5"/>
  <c r="P10" i="5" s="1"/>
  <c r="N10" i="5"/>
  <c r="O9" i="5"/>
  <c r="P9" i="5" s="1"/>
  <c r="N9" i="5"/>
  <c r="O8" i="5"/>
  <c r="P8" i="5" s="1"/>
  <c r="N8" i="5"/>
  <c r="O7" i="5"/>
  <c r="P7" i="5" s="1"/>
  <c r="N7" i="5"/>
  <c r="O30" i="5" l="1"/>
  <c r="N13" i="5"/>
  <c r="N30" i="5"/>
  <c r="O52" i="5"/>
  <c r="N64" i="5"/>
  <c r="P27" i="5"/>
  <c r="L30" i="5"/>
  <c r="P19" i="5"/>
  <c r="P21" i="5"/>
  <c r="P22" i="5"/>
  <c r="P23" i="5"/>
  <c r="P13" i="5"/>
  <c r="P20" i="5"/>
  <c r="P24" i="5"/>
  <c r="N52" i="5"/>
  <c r="O64" i="5"/>
  <c r="P46" i="5"/>
  <c r="P52" i="5" s="1"/>
  <c r="O13" i="5"/>
  <c r="P18" i="5"/>
  <c r="P30" i="5" l="1"/>
  <c r="C67" i="5" s="1"/>
  <c r="P64" i="5"/>
  <c r="C68" i="5" s="1"/>
  <c r="F126" i="4" s="1"/>
  <c r="C69" i="5" l="1"/>
  <c r="F127" i="4" s="1"/>
  <c r="F125" i="4" l="1"/>
  <c r="L132" i="3" l="1"/>
  <c r="J132" i="3"/>
  <c r="I132" i="3"/>
  <c r="H132" i="3"/>
  <c r="G132" i="3"/>
  <c r="F132" i="3"/>
  <c r="E132" i="3"/>
  <c r="D132" i="3"/>
  <c r="C132" i="3"/>
  <c r="O131" i="3"/>
  <c r="P131" i="3" s="1"/>
  <c r="N131" i="3"/>
  <c r="O130" i="3"/>
  <c r="P130" i="3" s="1"/>
  <c r="N130" i="3"/>
  <c r="O129" i="3"/>
  <c r="P129" i="3" s="1"/>
  <c r="N129" i="3"/>
  <c r="O128" i="3"/>
  <c r="P128" i="3" s="1"/>
  <c r="N128" i="3"/>
  <c r="O127" i="3"/>
  <c r="P127" i="3" s="1"/>
  <c r="N127" i="3"/>
  <c r="O126" i="3"/>
  <c r="N126" i="3"/>
  <c r="L121" i="3"/>
  <c r="J121" i="3"/>
  <c r="I121" i="3"/>
  <c r="H121" i="3"/>
  <c r="G121" i="3"/>
  <c r="F121" i="3"/>
  <c r="E121" i="3"/>
  <c r="D121" i="3"/>
  <c r="C121" i="3"/>
  <c r="O119" i="3"/>
  <c r="P119" i="3" s="1"/>
  <c r="N119" i="3"/>
  <c r="O117" i="3"/>
  <c r="N117" i="3"/>
  <c r="J111" i="3"/>
  <c r="I111" i="3"/>
  <c r="H111" i="3"/>
  <c r="G111" i="3"/>
  <c r="F111" i="3"/>
  <c r="E111" i="3"/>
  <c r="D111" i="3"/>
  <c r="C111" i="3"/>
  <c r="O109" i="3"/>
  <c r="N109" i="3"/>
  <c r="O108" i="3"/>
  <c r="N108" i="3"/>
  <c r="L108" i="3"/>
  <c r="O107" i="3"/>
  <c r="N107" i="3"/>
  <c r="L107" i="3"/>
  <c r="O104" i="3"/>
  <c r="N104" i="3"/>
  <c r="L104" i="3"/>
  <c r="O102" i="3"/>
  <c r="N102" i="3"/>
  <c r="L102" i="3"/>
  <c r="O101" i="3"/>
  <c r="N101" i="3"/>
  <c r="L101" i="3"/>
  <c r="O100" i="3"/>
  <c r="N100" i="3"/>
  <c r="L100" i="3"/>
  <c r="L111" i="3" l="1"/>
  <c r="O132" i="3"/>
  <c r="P100" i="3"/>
  <c r="P101" i="3"/>
  <c r="P104" i="3"/>
  <c r="P107" i="3"/>
  <c r="P109" i="3"/>
  <c r="N121" i="3"/>
  <c r="N132" i="3"/>
  <c r="P126" i="3"/>
  <c r="P132" i="3" s="1"/>
  <c r="P108" i="3"/>
  <c r="P121" i="3"/>
  <c r="N111" i="3"/>
  <c r="O121" i="3"/>
  <c r="P102" i="3"/>
  <c r="O111" i="3"/>
  <c r="L95" i="3"/>
  <c r="J95" i="3"/>
  <c r="I95" i="3"/>
  <c r="H95" i="3"/>
  <c r="G95" i="3"/>
  <c r="F95" i="3"/>
  <c r="E95" i="3"/>
  <c r="D95" i="3"/>
  <c r="C95" i="3"/>
  <c r="O94" i="3"/>
  <c r="P94" i="3" s="1"/>
  <c r="N94" i="3"/>
  <c r="O93" i="3"/>
  <c r="P93" i="3" s="1"/>
  <c r="N93" i="3"/>
  <c r="O91" i="3"/>
  <c r="P91" i="3" s="1"/>
  <c r="N91" i="3"/>
  <c r="O90" i="3"/>
  <c r="P90" i="3" s="1"/>
  <c r="N90" i="3"/>
  <c r="O89" i="3"/>
  <c r="P89" i="3" s="1"/>
  <c r="N89" i="3"/>
  <c r="O88" i="3"/>
  <c r="P88" i="3" s="1"/>
  <c r="N88" i="3"/>
  <c r="O87" i="3"/>
  <c r="P87" i="3" s="1"/>
  <c r="N87" i="3"/>
  <c r="O86" i="3"/>
  <c r="P86" i="3" s="1"/>
  <c r="N86" i="3"/>
  <c r="N95" i="3" l="1"/>
  <c r="P111" i="3"/>
  <c r="C165" i="3" s="1"/>
  <c r="P95" i="3"/>
  <c r="O95" i="3"/>
  <c r="L54" i="3"/>
  <c r="J54" i="3"/>
  <c r="I54" i="3"/>
  <c r="H54" i="3"/>
  <c r="G54" i="3"/>
  <c r="F54" i="3"/>
  <c r="E54" i="3"/>
  <c r="D54" i="3"/>
  <c r="C54" i="3"/>
  <c r="O53" i="3"/>
  <c r="P53" i="3" s="1"/>
  <c r="N53" i="3"/>
  <c r="O52" i="3"/>
  <c r="P52" i="3" s="1"/>
  <c r="N52" i="3"/>
  <c r="O51" i="3"/>
  <c r="P51" i="3" s="1"/>
  <c r="N51" i="3"/>
  <c r="O50" i="3"/>
  <c r="P50" i="3" s="1"/>
  <c r="N50" i="3"/>
  <c r="O49" i="3"/>
  <c r="P49" i="3" s="1"/>
  <c r="N49" i="3"/>
  <c r="O48" i="3"/>
  <c r="P48" i="3" s="1"/>
  <c r="N48" i="3"/>
  <c r="O47" i="3"/>
  <c r="N47" i="3"/>
  <c r="L42" i="3"/>
  <c r="J42" i="3"/>
  <c r="I42" i="3"/>
  <c r="H42" i="3"/>
  <c r="G42" i="3"/>
  <c r="F42" i="3"/>
  <c r="E42" i="3"/>
  <c r="D42" i="3"/>
  <c r="C42" i="3"/>
  <c r="O40" i="3"/>
  <c r="P40" i="3" s="1"/>
  <c r="N40" i="3"/>
  <c r="O37" i="3"/>
  <c r="P37" i="3" s="1"/>
  <c r="N37" i="3"/>
  <c r="C166" i="3" l="1"/>
  <c r="G92" i="4" s="1"/>
  <c r="G91" i="4"/>
  <c r="O54" i="3"/>
  <c r="P47" i="3"/>
  <c r="P54" i="3" s="1"/>
  <c r="N42" i="3"/>
  <c r="N54" i="3"/>
  <c r="P42" i="3"/>
  <c r="O42" i="3"/>
  <c r="L22" i="3"/>
  <c r="C167" i="3" l="1"/>
  <c r="G93" i="4" s="1"/>
  <c r="J31" i="3"/>
  <c r="I31" i="3"/>
  <c r="H31" i="3"/>
  <c r="G31" i="3"/>
  <c r="F31" i="3"/>
  <c r="E31" i="3"/>
  <c r="D31" i="3"/>
  <c r="C31" i="3"/>
  <c r="O28" i="3"/>
  <c r="N28" i="3"/>
  <c r="L28" i="3"/>
  <c r="O27" i="3"/>
  <c r="N27" i="3"/>
  <c r="L27" i="3"/>
  <c r="O26" i="3"/>
  <c r="N26" i="3"/>
  <c r="O25" i="3"/>
  <c r="N25" i="3"/>
  <c r="O24" i="3"/>
  <c r="N24" i="3"/>
  <c r="L24" i="3"/>
  <c r="O22" i="3"/>
  <c r="N22" i="3"/>
  <c r="O21" i="3"/>
  <c r="N21" i="3"/>
  <c r="L21" i="3"/>
  <c r="O20" i="3"/>
  <c r="N20" i="3"/>
  <c r="L20" i="3"/>
  <c r="O19" i="3"/>
  <c r="N19" i="3"/>
  <c r="L19" i="3"/>
  <c r="O18" i="3"/>
  <c r="N18" i="3"/>
  <c r="L18" i="3"/>
  <c r="L13" i="3"/>
  <c r="J13" i="3"/>
  <c r="I13" i="3"/>
  <c r="H13" i="3"/>
  <c r="G13" i="3"/>
  <c r="F13" i="3"/>
  <c r="E13" i="3"/>
  <c r="D13" i="3"/>
  <c r="C13" i="3"/>
  <c r="O12" i="3"/>
  <c r="P12" i="3" s="1"/>
  <c r="N12" i="3"/>
  <c r="O10" i="3"/>
  <c r="P10" i="3" s="1"/>
  <c r="N10" i="3"/>
  <c r="O9" i="3"/>
  <c r="P9" i="3" s="1"/>
  <c r="N9" i="3"/>
  <c r="O8" i="3"/>
  <c r="P8" i="3" s="1"/>
  <c r="N8" i="3"/>
  <c r="O7" i="3"/>
  <c r="P7" i="3" s="1"/>
  <c r="N7" i="3"/>
  <c r="P21" i="3" l="1"/>
  <c r="P28" i="3"/>
  <c r="P24" i="3"/>
  <c r="P27" i="3"/>
  <c r="P26" i="3"/>
  <c r="N31" i="3"/>
  <c r="P20" i="3"/>
  <c r="P18" i="3"/>
  <c r="P19" i="3"/>
  <c r="L31" i="3"/>
  <c r="O13" i="3"/>
  <c r="N13" i="3"/>
  <c r="P13" i="3"/>
  <c r="C77" i="3" s="1"/>
  <c r="P25" i="3"/>
  <c r="P22" i="3"/>
  <c r="O31" i="3"/>
  <c r="F92" i="4" l="1"/>
  <c r="P31" i="3"/>
  <c r="C76" i="3" s="1"/>
  <c r="C78" i="3" l="1"/>
  <c r="F93" i="4" s="1"/>
  <c r="F91" i="4"/>
  <c r="K55" i="4" l="1"/>
  <c r="K54" i="4" l="1"/>
  <c r="J55" i="4" l="1"/>
  <c r="J54" i="4" l="1"/>
  <c r="J171" i="2" l="1"/>
  <c r="I171" i="2"/>
  <c r="H171" i="2"/>
  <c r="G171" i="2"/>
  <c r="F171" i="2"/>
  <c r="E171" i="2"/>
  <c r="D171" i="2"/>
  <c r="C171" i="2"/>
  <c r="O169" i="2"/>
  <c r="N169" i="2"/>
  <c r="L169" i="2"/>
  <c r="O168" i="2"/>
  <c r="N168" i="2"/>
  <c r="L168" i="2"/>
  <c r="O167" i="2"/>
  <c r="N167" i="2"/>
  <c r="L167" i="2"/>
  <c r="O166" i="2"/>
  <c r="N166" i="2"/>
  <c r="O165" i="2"/>
  <c r="P165" i="2" s="1"/>
  <c r="N165" i="2"/>
  <c r="O164" i="2"/>
  <c r="P164" i="2" s="1"/>
  <c r="N164" i="2"/>
  <c r="O163" i="2"/>
  <c r="P163" i="2" s="1"/>
  <c r="N163" i="2"/>
  <c r="O162" i="2"/>
  <c r="N162" i="2"/>
  <c r="P166" i="2" l="1"/>
  <c r="P168" i="2"/>
  <c r="P169" i="2"/>
  <c r="P167" i="2"/>
  <c r="L171" i="2"/>
  <c r="P162" i="2"/>
  <c r="N171" i="2"/>
  <c r="O171" i="2"/>
  <c r="L157" i="2"/>
  <c r="J157" i="2"/>
  <c r="I157" i="2"/>
  <c r="H157" i="2"/>
  <c r="G157" i="2"/>
  <c r="F157" i="2"/>
  <c r="E157" i="2"/>
  <c r="D157" i="2"/>
  <c r="C157" i="2"/>
  <c r="O156" i="2"/>
  <c r="P156" i="2" s="1"/>
  <c r="N156" i="2"/>
  <c r="O155" i="2"/>
  <c r="P155" i="2" s="1"/>
  <c r="N155" i="2"/>
  <c r="O154" i="2"/>
  <c r="P154" i="2" s="1"/>
  <c r="N154" i="2"/>
  <c r="O153" i="2"/>
  <c r="P153" i="2" s="1"/>
  <c r="N153" i="2"/>
  <c r="O152" i="2"/>
  <c r="P152" i="2" s="1"/>
  <c r="N152" i="2"/>
  <c r="O151" i="2"/>
  <c r="P151" i="2" s="1"/>
  <c r="N151" i="2"/>
  <c r="O150" i="2"/>
  <c r="N150" i="2"/>
  <c r="J145" i="2"/>
  <c r="I145" i="2"/>
  <c r="H145" i="2"/>
  <c r="G145" i="2"/>
  <c r="F145" i="2"/>
  <c r="E145" i="2"/>
  <c r="D145" i="2"/>
  <c r="C145" i="2"/>
  <c r="J121" i="2"/>
  <c r="I121" i="2"/>
  <c r="H121" i="2"/>
  <c r="G121" i="2"/>
  <c r="F121" i="2"/>
  <c r="E121" i="2"/>
  <c r="D121" i="2"/>
  <c r="C121" i="2"/>
  <c r="O120" i="2"/>
  <c r="P120" i="2" s="1"/>
  <c r="N120" i="2"/>
  <c r="O119" i="2"/>
  <c r="P119" i="2" s="1"/>
  <c r="N119" i="2"/>
  <c r="O118" i="2"/>
  <c r="N118" i="2"/>
  <c r="O117" i="2"/>
  <c r="N117" i="2"/>
  <c r="P150" i="2" l="1"/>
  <c r="P157" i="2" s="1"/>
  <c r="O157" i="2"/>
  <c r="P144" i="2"/>
  <c r="N157" i="2"/>
  <c r="P171" i="2"/>
  <c r="N145" i="2"/>
  <c r="O145" i="2"/>
  <c r="N121" i="2"/>
  <c r="O121" i="2"/>
  <c r="P117" i="2"/>
  <c r="P121" i="2" s="1"/>
  <c r="H59" i="4" l="1"/>
  <c r="P145" i="2"/>
  <c r="G58" i="4"/>
  <c r="H58" i="4" l="1"/>
  <c r="L75" i="2"/>
  <c r="J75" i="2"/>
  <c r="I75" i="2"/>
  <c r="H75" i="2"/>
  <c r="G75" i="2"/>
  <c r="F75" i="2"/>
  <c r="E75" i="2"/>
  <c r="D75" i="2"/>
  <c r="C75" i="2"/>
  <c r="O74" i="2"/>
  <c r="P74" i="2" s="1"/>
  <c r="N74" i="2"/>
  <c r="O73" i="2"/>
  <c r="P73" i="2" s="1"/>
  <c r="N73" i="2"/>
  <c r="O72" i="2"/>
  <c r="P72" i="2" s="1"/>
  <c r="N72" i="2"/>
  <c r="O71" i="2"/>
  <c r="N71" i="2"/>
  <c r="C189" i="2" l="1"/>
  <c r="H60" i="4" s="1"/>
  <c r="N75" i="2"/>
  <c r="O75" i="2"/>
  <c r="P71" i="2"/>
  <c r="P75" i="2" s="1"/>
  <c r="C126" i="2" s="1"/>
  <c r="J57" i="2"/>
  <c r="I57" i="2"/>
  <c r="H57" i="2"/>
  <c r="G57" i="2"/>
  <c r="F57" i="2"/>
  <c r="E57" i="2"/>
  <c r="D57" i="2"/>
  <c r="C57" i="2"/>
  <c r="O56" i="2"/>
  <c r="N56" i="2"/>
  <c r="O55" i="2"/>
  <c r="N55" i="2"/>
  <c r="O54" i="2"/>
  <c r="N54" i="2"/>
  <c r="O53" i="2"/>
  <c r="N53" i="2"/>
  <c r="C127" i="2" l="1"/>
  <c r="G60" i="4" s="1"/>
  <c r="G59" i="4"/>
  <c r="P53" i="2"/>
  <c r="N57" i="2"/>
  <c r="P56" i="2"/>
  <c r="O57" i="2"/>
  <c r="P57" i="2" l="1"/>
  <c r="L47" i="2" l="1"/>
  <c r="J47" i="2"/>
  <c r="I47" i="2"/>
  <c r="H47" i="2"/>
  <c r="G47" i="2"/>
  <c r="F47" i="2"/>
  <c r="E47" i="2"/>
  <c r="D47" i="2"/>
  <c r="C47" i="2"/>
  <c r="O46" i="2"/>
  <c r="P46" i="2" s="1"/>
  <c r="N46" i="2"/>
  <c r="O45" i="2"/>
  <c r="P45" i="2" s="1"/>
  <c r="N45" i="2"/>
  <c r="O44" i="2"/>
  <c r="P44" i="2" s="1"/>
  <c r="N44" i="2"/>
  <c r="O43" i="2"/>
  <c r="P43" i="2" s="1"/>
  <c r="N43" i="2"/>
  <c r="O42" i="2"/>
  <c r="N42" i="2"/>
  <c r="L10" i="2"/>
  <c r="J10" i="2"/>
  <c r="I10" i="2"/>
  <c r="H10" i="2"/>
  <c r="G10" i="2"/>
  <c r="F10" i="2"/>
  <c r="E10" i="2"/>
  <c r="D10" i="2"/>
  <c r="C10" i="2"/>
  <c r="O9" i="2"/>
  <c r="P9" i="2" s="1"/>
  <c r="N9" i="2"/>
  <c r="O8" i="2"/>
  <c r="P8" i="2" s="1"/>
  <c r="N8" i="2"/>
  <c r="O7" i="2"/>
  <c r="P7" i="2" s="1"/>
  <c r="N7" i="2"/>
  <c r="O6" i="2"/>
  <c r="N6" i="2"/>
  <c r="O47" i="2" l="1"/>
  <c r="N47" i="2"/>
  <c r="N10" i="2"/>
  <c r="O10" i="2"/>
  <c r="P6" i="2"/>
  <c r="P10" i="2" s="1"/>
  <c r="P42" i="2"/>
  <c r="P47" i="2" s="1"/>
  <c r="C63" i="2" l="1"/>
  <c r="F59" i="4" s="1"/>
  <c r="F58" i="4"/>
  <c r="C64" i="2" l="1"/>
  <c r="F60" i="4" s="1"/>
  <c r="L325" i="1" l="1"/>
  <c r="L151" i="1" l="1"/>
  <c r="L326" i="1"/>
  <c r="L324" i="1"/>
  <c r="L321" i="1"/>
  <c r="L278" i="1"/>
  <c r="L277" i="1"/>
  <c r="L249" i="1"/>
  <c r="L225" i="1"/>
  <c r="L223" i="1"/>
  <c r="L222" i="1"/>
  <c r="L221" i="1"/>
  <c r="L220" i="1"/>
  <c r="L213" i="1"/>
  <c r="L152" i="1"/>
  <c r="L150" i="1"/>
  <c r="L149" i="1"/>
  <c r="L136" i="1"/>
  <c r="L130" i="1"/>
  <c r="L103" i="1"/>
  <c r="L100" i="1"/>
  <c r="L99" i="1"/>
  <c r="L98" i="1"/>
  <c r="L97" i="1"/>
  <c r="L95" i="1"/>
  <c r="L94" i="1"/>
  <c r="L93" i="1"/>
  <c r="L90" i="1"/>
  <c r="L88" i="1"/>
  <c r="L21" i="1"/>
  <c r="L20" i="1"/>
  <c r="L19" i="1"/>
  <c r="L17" i="1"/>
  <c r="O322" i="1"/>
  <c r="N322" i="1"/>
  <c r="J329" i="1" l="1"/>
  <c r="I329" i="1"/>
  <c r="H329" i="1"/>
  <c r="G329" i="1"/>
  <c r="F329" i="1"/>
  <c r="E329" i="1"/>
  <c r="D329" i="1"/>
  <c r="C329" i="1"/>
  <c r="O328" i="1"/>
  <c r="N328" i="1"/>
  <c r="L328" i="1"/>
  <c r="O326" i="1"/>
  <c r="N326" i="1"/>
  <c r="O325" i="1"/>
  <c r="N325" i="1"/>
  <c r="O324" i="1"/>
  <c r="N324" i="1"/>
  <c r="O323" i="1"/>
  <c r="N323" i="1"/>
  <c r="L323" i="1"/>
  <c r="O321" i="1"/>
  <c r="N321" i="1"/>
  <c r="O320" i="1"/>
  <c r="N320" i="1"/>
  <c r="L320" i="1"/>
  <c r="O319" i="1"/>
  <c r="N319" i="1"/>
  <c r="L319" i="1"/>
  <c r="L304" i="1"/>
  <c r="J304" i="1"/>
  <c r="I304" i="1"/>
  <c r="H304" i="1"/>
  <c r="G304" i="1"/>
  <c r="F304" i="1"/>
  <c r="E304" i="1"/>
  <c r="D304" i="1"/>
  <c r="C304" i="1"/>
  <c r="O303" i="1"/>
  <c r="P303" i="1" s="1"/>
  <c r="N303" i="1"/>
  <c r="O302" i="1"/>
  <c r="P302" i="1" s="1"/>
  <c r="N302" i="1"/>
  <c r="O301" i="1"/>
  <c r="P301" i="1" s="1"/>
  <c r="N301" i="1"/>
  <c r="O300" i="1"/>
  <c r="P300" i="1" s="1"/>
  <c r="N300" i="1"/>
  <c r="O299" i="1"/>
  <c r="P299" i="1" s="1"/>
  <c r="N299" i="1"/>
  <c r="O298" i="1"/>
  <c r="P298" i="1" s="1"/>
  <c r="N298" i="1"/>
  <c r="J282" i="1"/>
  <c r="I282" i="1"/>
  <c r="H282" i="1"/>
  <c r="G282" i="1"/>
  <c r="F282" i="1"/>
  <c r="E282" i="1"/>
  <c r="D282" i="1"/>
  <c r="C282" i="1"/>
  <c r="O280" i="1"/>
  <c r="N280" i="1"/>
  <c r="O279" i="1"/>
  <c r="N279" i="1"/>
  <c r="O278" i="1"/>
  <c r="N278" i="1"/>
  <c r="O277" i="1"/>
  <c r="N277" i="1"/>
  <c r="O275" i="1"/>
  <c r="N275" i="1"/>
  <c r="L275" i="1"/>
  <c r="O274" i="1"/>
  <c r="N274" i="1"/>
  <c r="O273" i="1"/>
  <c r="N273" i="1"/>
  <c r="O272" i="1"/>
  <c r="N272" i="1"/>
  <c r="L272" i="1"/>
  <c r="L329" i="1" l="1"/>
  <c r="N329" i="1"/>
  <c r="P278" i="1"/>
  <c r="P319" i="1"/>
  <c r="P321" i="1"/>
  <c r="P324" i="1"/>
  <c r="P326" i="1"/>
  <c r="P328" i="1"/>
  <c r="P273" i="1"/>
  <c r="P277" i="1"/>
  <c r="P320" i="1"/>
  <c r="P323" i="1"/>
  <c r="P325" i="1"/>
  <c r="N304" i="1"/>
  <c r="P279" i="1"/>
  <c r="P275" i="1"/>
  <c r="P274" i="1"/>
  <c r="P272" i="1"/>
  <c r="L282" i="1"/>
  <c r="P304" i="1"/>
  <c r="C333" i="1" s="1"/>
  <c r="N282" i="1"/>
  <c r="O329" i="1"/>
  <c r="O304" i="1"/>
  <c r="O282" i="1"/>
  <c r="L82" i="1"/>
  <c r="P329" i="1" l="1"/>
  <c r="P282" i="1"/>
  <c r="L256" i="1"/>
  <c r="L246" i="1"/>
  <c r="L237" i="1"/>
  <c r="L204" i="1"/>
  <c r="L114" i="1"/>
  <c r="L37" i="1"/>
  <c r="L11" i="1"/>
  <c r="L158" i="1"/>
  <c r="L157" i="1"/>
  <c r="L153" i="1"/>
  <c r="L24" i="1"/>
  <c r="L18" i="1"/>
  <c r="C332" i="1" l="1"/>
  <c r="I27" i="4" s="1"/>
  <c r="J257" i="1"/>
  <c r="I257" i="1"/>
  <c r="H257" i="1"/>
  <c r="G257" i="1"/>
  <c r="F257" i="1"/>
  <c r="E257" i="1"/>
  <c r="D257" i="1"/>
  <c r="C257" i="1"/>
  <c r="O256" i="1"/>
  <c r="N256" i="1"/>
  <c r="O254" i="1"/>
  <c r="N254" i="1"/>
  <c r="O250" i="1"/>
  <c r="N250" i="1"/>
  <c r="O249" i="1"/>
  <c r="N249" i="1"/>
  <c r="O248" i="1"/>
  <c r="N248" i="1"/>
  <c r="O247" i="1"/>
  <c r="N247" i="1"/>
  <c r="O246" i="1"/>
  <c r="N246" i="1"/>
  <c r="O245" i="1"/>
  <c r="N245" i="1"/>
  <c r="L245" i="1"/>
  <c r="L257" i="1" s="1"/>
  <c r="J237" i="1"/>
  <c r="I237" i="1"/>
  <c r="H237" i="1"/>
  <c r="G237" i="1"/>
  <c r="F237" i="1"/>
  <c r="E237" i="1"/>
  <c r="D237" i="1"/>
  <c r="C237" i="1"/>
  <c r="O236" i="1"/>
  <c r="P236" i="1" s="1"/>
  <c r="N236" i="1"/>
  <c r="O235" i="1"/>
  <c r="P235" i="1" s="1"/>
  <c r="N235" i="1"/>
  <c r="O234" i="1"/>
  <c r="P234" i="1" s="1"/>
  <c r="N234" i="1"/>
  <c r="O233" i="1"/>
  <c r="P233" i="1" s="1"/>
  <c r="N233" i="1"/>
  <c r="O232" i="1"/>
  <c r="P232" i="1" s="1"/>
  <c r="N232" i="1"/>
  <c r="O231" i="1"/>
  <c r="P231" i="1" s="1"/>
  <c r="N231" i="1"/>
  <c r="O230" i="1"/>
  <c r="N230" i="1"/>
  <c r="O214" i="1"/>
  <c r="N214" i="1"/>
  <c r="L214" i="1"/>
  <c r="J226" i="1"/>
  <c r="I226" i="1"/>
  <c r="H226" i="1"/>
  <c r="G226" i="1"/>
  <c r="F226" i="1"/>
  <c r="E226" i="1"/>
  <c r="D226" i="1"/>
  <c r="C226" i="1"/>
  <c r="O225" i="1"/>
  <c r="N225" i="1"/>
  <c r="O224" i="1"/>
  <c r="N224" i="1"/>
  <c r="L224" i="1"/>
  <c r="O223" i="1"/>
  <c r="N223" i="1"/>
  <c r="O222" i="1"/>
  <c r="N222" i="1"/>
  <c r="O221" i="1"/>
  <c r="N221" i="1"/>
  <c r="O220" i="1"/>
  <c r="N220" i="1"/>
  <c r="O218" i="1"/>
  <c r="N218" i="1"/>
  <c r="L218" i="1"/>
  <c r="O217" i="1"/>
  <c r="N217" i="1"/>
  <c r="O216" i="1"/>
  <c r="N216" i="1"/>
  <c r="L216" i="1"/>
  <c r="P216" i="1" s="1"/>
  <c r="O215" i="1"/>
  <c r="N215" i="1"/>
  <c r="L215" i="1"/>
  <c r="O213" i="1"/>
  <c r="N213" i="1"/>
  <c r="O212" i="1"/>
  <c r="N212" i="1"/>
  <c r="L212" i="1"/>
  <c r="O211" i="1"/>
  <c r="N211" i="1"/>
  <c r="L211" i="1"/>
  <c r="O210" i="1"/>
  <c r="N210" i="1"/>
  <c r="O209" i="1"/>
  <c r="N209" i="1"/>
  <c r="L209" i="1"/>
  <c r="O102" i="1"/>
  <c r="N102" i="1"/>
  <c r="L102" i="1"/>
  <c r="L42" i="1"/>
  <c r="L43" i="1"/>
  <c r="L45" i="1"/>
  <c r="L46" i="1"/>
  <c r="L47" i="1"/>
  <c r="L50" i="1"/>
  <c r="J204" i="1"/>
  <c r="I204" i="1"/>
  <c r="H204" i="1"/>
  <c r="G204" i="1"/>
  <c r="F204" i="1"/>
  <c r="E204" i="1"/>
  <c r="D204" i="1"/>
  <c r="C204" i="1"/>
  <c r="O203" i="1"/>
  <c r="P203" i="1" s="1"/>
  <c r="N203" i="1"/>
  <c r="O201" i="1"/>
  <c r="P201" i="1" s="1"/>
  <c r="N201" i="1"/>
  <c r="O200" i="1"/>
  <c r="P200" i="1" s="1"/>
  <c r="N200" i="1"/>
  <c r="O199" i="1"/>
  <c r="P199" i="1" s="1"/>
  <c r="N199" i="1"/>
  <c r="N204" i="1" s="1"/>
  <c r="L52" i="1" l="1"/>
  <c r="L226" i="1"/>
  <c r="O237" i="1"/>
  <c r="O257" i="1"/>
  <c r="P218" i="1"/>
  <c r="P220" i="1"/>
  <c r="P222" i="1"/>
  <c r="P224" i="1"/>
  <c r="P214" i="1"/>
  <c r="P217" i="1"/>
  <c r="P221" i="1"/>
  <c r="P223" i="1"/>
  <c r="P225" i="1"/>
  <c r="O226" i="1"/>
  <c r="P247" i="1"/>
  <c r="P249" i="1"/>
  <c r="P256" i="1"/>
  <c r="N237" i="1"/>
  <c r="N257" i="1"/>
  <c r="P246" i="1"/>
  <c r="P248" i="1"/>
  <c r="P250" i="1"/>
  <c r="P230" i="1"/>
  <c r="P237" i="1" s="1"/>
  <c r="P245" i="1"/>
  <c r="P210" i="1"/>
  <c r="P215" i="1"/>
  <c r="P213" i="1"/>
  <c r="P212" i="1"/>
  <c r="N226" i="1"/>
  <c r="P211" i="1"/>
  <c r="P209" i="1"/>
  <c r="P102" i="1"/>
  <c r="P204" i="1"/>
  <c r="O204" i="1"/>
  <c r="P257" i="1" l="1"/>
  <c r="C262" i="1"/>
  <c r="H28" i="4" s="1"/>
  <c r="P226" i="1"/>
  <c r="J139" i="1"/>
  <c r="I139" i="1"/>
  <c r="H139" i="1"/>
  <c r="G139" i="1"/>
  <c r="F139" i="1"/>
  <c r="E139" i="1"/>
  <c r="D139" i="1"/>
  <c r="C139" i="1"/>
  <c r="O137" i="1"/>
  <c r="N137" i="1"/>
  <c r="O136" i="1"/>
  <c r="N136" i="1"/>
  <c r="O135" i="1"/>
  <c r="N135" i="1"/>
  <c r="L135" i="1"/>
  <c r="O132" i="1"/>
  <c r="N132" i="1"/>
  <c r="O131" i="1"/>
  <c r="N131" i="1"/>
  <c r="O130" i="1"/>
  <c r="N130" i="1"/>
  <c r="O129" i="1"/>
  <c r="N129" i="1"/>
  <c r="J159" i="1"/>
  <c r="I159" i="1"/>
  <c r="H159" i="1"/>
  <c r="G159" i="1"/>
  <c r="F159" i="1"/>
  <c r="E159" i="1"/>
  <c r="D159" i="1"/>
  <c r="C159" i="1"/>
  <c r="O158" i="1"/>
  <c r="N158" i="1"/>
  <c r="O157" i="1"/>
  <c r="N157" i="1"/>
  <c r="O156" i="1"/>
  <c r="N156" i="1"/>
  <c r="O153" i="1"/>
  <c r="N153" i="1"/>
  <c r="O152" i="1"/>
  <c r="N152" i="1"/>
  <c r="O151" i="1"/>
  <c r="N151" i="1"/>
  <c r="O150" i="1"/>
  <c r="N150" i="1"/>
  <c r="O149" i="1"/>
  <c r="N149" i="1"/>
  <c r="O146" i="1"/>
  <c r="N146" i="1"/>
  <c r="L146" i="1"/>
  <c r="L159" i="1" s="1"/>
  <c r="J114" i="1"/>
  <c r="I114" i="1"/>
  <c r="H114" i="1"/>
  <c r="G114" i="1"/>
  <c r="F114" i="1"/>
  <c r="E114" i="1"/>
  <c r="D114" i="1"/>
  <c r="C114" i="1"/>
  <c r="O113" i="1"/>
  <c r="P113" i="1" s="1"/>
  <c r="N113" i="1"/>
  <c r="O112" i="1"/>
  <c r="P112" i="1" s="1"/>
  <c r="N112" i="1"/>
  <c r="O111" i="1"/>
  <c r="P111" i="1" s="1"/>
  <c r="N111" i="1"/>
  <c r="O110" i="1"/>
  <c r="P110" i="1" s="1"/>
  <c r="N110" i="1"/>
  <c r="O109" i="1"/>
  <c r="P109" i="1" s="1"/>
  <c r="N109" i="1"/>
  <c r="O108" i="1"/>
  <c r="N108" i="1"/>
  <c r="C261" i="1" l="1"/>
  <c r="P131" i="1"/>
  <c r="L139" i="1"/>
  <c r="N159" i="1"/>
  <c r="P149" i="1"/>
  <c r="P151" i="1"/>
  <c r="P153" i="1"/>
  <c r="P157" i="1"/>
  <c r="P136" i="1"/>
  <c r="P137" i="1"/>
  <c r="O114" i="1"/>
  <c r="P146" i="1"/>
  <c r="P150" i="1"/>
  <c r="P152" i="1"/>
  <c r="P156" i="1"/>
  <c r="P158" i="1"/>
  <c r="N139" i="1"/>
  <c r="P132" i="1"/>
  <c r="P135" i="1"/>
  <c r="O159" i="1"/>
  <c r="P130" i="1"/>
  <c r="N114" i="1"/>
  <c r="O139" i="1"/>
  <c r="P129" i="1"/>
  <c r="P108" i="1"/>
  <c r="P114" i="1" s="1"/>
  <c r="O100" i="1"/>
  <c r="N100" i="1"/>
  <c r="O99" i="1"/>
  <c r="N99" i="1"/>
  <c r="O98" i="1"/>
  <c r="N98" i="1"/>
  <c r="O97" i="1"/>
  <c r="N97" i="1"/>
  <c r="J104" i="1"/>
  <c r="I104" i="1"/>
  <c r="H104" i="1"/>
  <c r="G104" i="1"/>
  <c r="F104" i="1"/>
  <c r="E104" i="1"/>
  <c r="D104" i="1"/>
  <c r="C104" i="1"/>
  <c r="O103" i="1"/>
  <c r="N103" i="1"/>
  <c r="O96" i="1"/>
  <c r="N96" i="1"/>
  <c r="L96" i="1"/>
  <c r="O95" i="1"/>
  <c r="N95" i="1"/>
  <c r="O94" i="1"/>
  <c r="N94" i="1"/>
  <c r="O93" i="1"/>
  <c r="N93" i="1"/>
  <c r="O92" i="1"/>
  <c r="N92" i="1"/>
  <c r="L92" i="1"/>
  <c r="O91" i="1"/>
  <c r="N91" i="1"/>
  <c r="O90" i="1"/>
  <c r="N90" i="1"/>
  <c r="O89" i="1"/>
  <c r="N89" i="1"/>
  <c r="L89" i="1"/>
  <c r="O88" i="1"/>
  <c r="N88" i="1"/>
  <c r="O87" i="1"/>
  <c r="N87" i="1"/>
  <c r="L87" i="1"/>
  <c r="C263" i="1" l="1"/>
  <c r="H29" i="4" s="1"/>
  <c r="H27" i="4"/>
  <c r="L104" i="1"/>
  <c r="P159" i="1"/>
  <c r="P139" i="1"/>
  <c r="P97" i="1"/>
  <c r="P100" i="1"/>
  <c r="P99" i="1"/>
  <c r="P98" i="1"/>
  <c r="P94" i="1"/>
  <c r="P88" i="1"/>
  <c r="P91" i="1"/>
  <c r="P95" i="1"/>
  <c r="P103" i="1"/>
  <c r="P96" i="1"/>
  <c r="P93" i="1"/>
  <c r="P92" i="1"/>
  <c r="N104" i="1"/>
  <c r="P90" i="1"/>
  <c r="O104" i="1"/>
  <c r="P89" i="1"/>
  <c r="P87" i="1"/>
  <c r="J82" i="1"/>
  <c r="I82" i="1"/>
  <c r="H82" i="1"/>
  <c r="G82" i="1"/>
  <c r="F82" i="1"/>
  <c r="E82" i="1"/>
  <c r="D82" i="1"/>
  <c r="C82" i="1"/>
  <c r="O81" i="1"/>
  <c r="P81" i="1" s="1"/>
  <c r="N81" i="1"/>
  <c r="O79" i="1"/>
  <c r="P79" i="1" s="1"/>
  <c r="N79" i="1"/>
  <c r="O78" i="1"/>
  <c r="P78" i="1" s="1"/>
  <c r="N78" i="1"/>
  <c r="O77" i="1"/>
  <c r="P77" i="1" s="1"/>
  <c r="N77" i="1"/>
  <c r="P104" i="1" l="1"/>
  <c r="C167" i="1" s="1"/>
  <c r="G27" i="4" s="1"/>
  <c r="N82" i="1"/>
  <c r="P82" i="1"/>
  <c r="C168" i="1" s="1"/>
  <c r="O82" i="1"/>
  <c r="O50" i="1"/>
  <c r="N50" i="1"/>
  <c r="G28" i="4" l="1"/>
  <c r="O32" i="1"/>
  <c r="P32" i="1" s="1"/>
  <c r="N32" i="1"/>
  <c r="O34" i="1"/>
  <c r="P34" i="1" s="1"/>
  <c r="N34" i="1"/>
  <c r="O33" i="1"/>
  <c r="P33" i="1" s="1"/>
  <c r="N33" i="1"/>
  <c r="J37" i="1"/>
  <c r="I37" i="1"/>
  <c r="H37" i="1"/>
  <c r="G37" i="1"/>
  <c r="F37" i="1"/>
  <c r="E37" i="1"/>
  <c r="D37" i="1"/>
  <c r="C37" i="1"/>
  <c r="O36" i="1"/>
  <c r="P36" i="1" s="1"/>
  <c r="N36" i="1"/>
  <c r="O35" i="1"/>
  <c r="P35" i="1" s="1"/>
  <c r="N35" i="1"/>
  <c r="O31" i="1"/>
  <c r="P31" i="1" s="1"/>
  <c r="N31" i="1"/>
  <c r="O30" i="1"/>
  <c r="N30" i="1"/>
  <c r="C169" i="1" l="1"/>
  <c r="G29" i="4" s="1"/>
  <c r="O37" i="1"/>
  <c r="N37" i="1"/>
  <c r="P30" i="1"/>
  <c r="P37" i="1" s="1"/>
  <c r="P50" i="1" l="1"/>
  <c r="O47" i="1"/>
  <c r="N47" i="1"/>
  <c r="O46" i="1"/>
  <c r="N46" i="1"/>
  <c r="O45" i="1"/>
  <c r="N45" i="1"/>
  <c r="O44" i="1"/>
  <c r="N44" i="1"/>
  <c r="O43" i="1"/>
  <c r="P43" i="1" s="1"/>
  <c r="N43" i="1"/>
  <c r="O42" i="1"/>
  <c r="N42" i="1"/>
  <c r="N52" i="1" s="1"/>
  <c r="I52" i="1"/>
  <c r="H52" i="1"/>
  <c r="G52" i="1"/>
  <c r="F52" i="1"/>
  <c r="E52" i="1"/>
  <c r="D52" i="1"/>
  <c r="C52" i="1"/>
  <c r="J52" i="1"/>
  <c r="G11" i="1"/>
  <c r="O18" i="1"/>
  <c r="N18" i="1"/>
  <c r="O21" i="1"/>
  <c r="N21" i="1"/>
  <c r="N10" i="1"/>
  <c r="N8" i="1"/>
  <c r="N7" i="1"/>
  <c r="N6" i="1"/>
  <c r="N24" i="1"/>
  <c r="N20" i="1"/>
  <c r="N19" i="1"/>
  <c r="N17" i="1"/>
  <c r="N16" i="1"/>
  <c r="O52" i="1" l="1"/>
  <c r="P44" i="1"/>
  <c r="P46" i="1"/>
  <c r="P42" i="1"/>
  <c r="P21" i="1"/>
  <c r="P18" i="1"/>
  <c r="P47" i="1"/>
  <c r="P45" i="1"/>
  <c r="L25" i="1"/>
  <c r="J11" i="1"/>
  <c r="I11" i="1"/>
  <c r="H11" i="1"/>
  <c r="F11" i="1"/>
  <c r="E11" i="1"/>
  <c r="D11" i="1"/>
  <c r="C11" i="1"/>
  <c r="N11" i="1"/>
  <c r="O10" i="1"/>
  <c r="P10" i="1" s="1"/>
  <c r="O8" i="1"/>
  <c r="P8" i="1" s="1"/>
  <c r="O7" i="1"/>
  <c r="P7" i="1" s="1"/>
  <c r="O6" i="1"/>
  <c r="O24" i="1"/>
  <c r="O20" i="1"/>
  <c r="O19" i="1"/>
  <c r="P19" i="1" s="1"/>
  <c r="O17" i="1"/>
  <c r="O16" i="1"/>
  <c r="I25" i="1"/>
  <c r="G25" i="1"/>
  <c r="E25" i="1"/>
  <c r="C25" i="1"/>
  <c r="N25" i="1"/>
  <c r="J25" i="1"/>
  <c r="H25" i="1"/>
  <c r="F25" i="1"/>
  <c r="D25" i="1"/>
  <c r="P52" i="1" l="1"/>
  <c r="P24" i="1"/>
  <c r="P16" i="1"/>
  <c r="P17" i="1"/>
  <c r="O11" i="1"/>
  <c r="P20" i="1"/>
  <c r="O25" i="1"/>
  <c r="P6" i="1"/>
  <c r="P11" i="1" s="1"/>
  <c r="C70" i="1" s="1"/>
  <c r="F28" i="4" s="1"/>
  <c r="P25" i="1" l="1"/>
  <c r="C69" i="1" l="1"/>
  <c r="F27" i="4" s="1"/>
  <c r="C71" i="1" l="1"/>
  <c r="F29" i="4" s="1"/>
  <c r="C334" i="1"/>
  <c r="I29" i="4" s="1"/>
  <c r="I28" i="4"/>
</calcChain>
</file>

<file path=xl/sharedStrings.xml><?xml version="1.0" encoding="utf-8"?>
<sst xmlns="http://schemas.openxmlformats.org/spreadsheetml/2006/main" count="2359" uniqueCount="339">
  <si>
    <t>RM</t>
  </si>
  <si>
    <t>SET1</t>
  </si>
  <si>
    <t>SET2</t>
  </si>
  <si>
    <t>SET3</t>
  </si>
  <si>
    <t>SET4</t>
  </si>
  <si>
    <t>Work Index</t>
  </si>
  <si>
    <t>Totals</t>
  </si>
  <si>
    <t>Session</t>
  </si>
  <si>
    <t>Reps</t>
  </si>
  <si>
    <t>Weight</t>
  </si>
  <si>
    <t xml:space="preserve"> average % RM</t>
  </si>
  <si>
    <t>Load</t>
  </si>
  <si>
    <t>Distance</t>
  </si>
  <si>
    <t xml:space="preserve"> average% Max</t>
  </si>
  <si>
    <t>Hét 1</t>
  </si>
  <si>
    <t>Terheléses táblázat</t>
  </si>
  <si>
    <t>Fél guggolás</t>
  </si>
  <si>
    <t>Tológép</t>
  </si>
  <si>
    <t>Szakítás</t>
  </si>
  <si>
    <t>Felhúzás</t>
  </si>
  <si>
    <t>Fekvenyomás</t>
  </si>
  <si>
    <t>Hátra tolás</t>
  </si>
  <si>
    <t>Lehúzás előre</t>
  </si>
  <si>
    <t>Lehúzás hátra</t>
  </si>
  <si>
    <t>Bicepsz kétkezes</t>
  </si>
  <si>
    <t>Konditeren</t>
  </si>
  <si>
    <t>Pálya</t>
  </si>
  <si>
    <t>Bemelegítés</t>
  </si>
  <si>
    <t>Futóiskola</t>
  </si>
  <si>
    <t>Tempó futás</t>
  </si>
  <si>
    <t>Levezetés</t>
  </si>
  <si>
    <t>Combhajlító</t>
  </si>
  <si>
    <t>Csuklyás izom</t>
  </si>
  <si>
    <t>Szökdelések (bal, jobb)</t>
  </si>
  <si>
    <t>Páros &amp; váltott</t>
  </si>
  <si>
    <t>Idők:</t>
  </si>
  <si>
    <t>Kinetic bands gyakorlatok</t>
  </si>
  <si>
    <t>Megjegyzés:</t>
  </si>
  <si>
    <t>Megjegyzés</t>
  </si>
  <si>
    <t>Tricepsz (fej fölé húzás)</t>
  </si>
  <si>
    <t>Hét 2</t>
  </si>
  <si>
    <t>Otthon végeztem , hogy lassan terheljem az izmokat, ne legyen izomláz.</t>
  </si>
  <si>
    <r>
      <t xml:space="preserve">(Total) 1. HÉT </t>
    </r>
    <r>
      <rPr>
        <b/>
        <u/>
        <sz val="10"/>
        <color theme="1"/>
        <rFont val="Times New Roman"/>
        <family val="1"/>
        <charset val="238"/>
      </rPr>
      <t>súlyzós</t>
    </r>
    <r>
      <rPr>
        <b/>
        <sz val="10"/>
        <color theme="1"/>
        <rFont val="Times New Roman"/>
        <family val="1"/>
        <charset val="238"/>
      </rPr>
      <t xml:space="preserve"> terhelés</t>
    </r>
  </si>
  <si>
    <r>
      <t>(Total) 1. HÉT f</t>
    </r>
    <r>
      <rPr>
        <b/>
        <u/>
        <sz val="10"/>
        <color theme="1"/>
        <rFont val="Times New Roman"/>
        <family val="1"/>
        <charset val="238"/>
      </rPr>
      <t>utó</t>
    </r>
    <r>
      <rPr>
        <b/>
        <sz val="10"/>
        <color theme="1"/>
        <rFont val="Times New Roman"/>
        <family val="1"/>
        <charset val="238"/>
      </rPr>
      <t xml:space="preserve"> terhelés</t>
    </r>
  </si>
  <si>
    <t>(Total) 1. HÉT</t>
  </si>
  <si>
    <t>Tricepsz (letolás)</t>
  </si>
  <si>
    <t>Comfeszítő</t>
  </si>
  <si>
    <r>
      <t xml:space="preserve">(Total) 2. HÉT </t>
    </r>
    <r>
      <rPr>
        <b/>
        <u/>
        <sz val="10"/>
        <color theme="1"/>
        <rFont val="Times New Roman"/>
        <family val="1"/>
        <charset val="238"/>
      </rPr>
      <t>súlyzós</t>
    </r>
    <r>
      <rPr>
        <b/>
        <sz val="10"/>
        <color theme="1"/>
        <rFont val="Times New Roman"/>
        <family val="1"/>
        <charset val="238"/>
      </rPr>
      <t xml:space="preserve"> terhelés</t>
    </r>
  </si>
  <si>
    <r>
      <t>(Total) 2. HÉT f</t>
    </r>
    <r>
      <rPr>
        <b/>
        <u/>
        <sz val="10"/>
        <color theme="1"/>
        <rFont val="Times New Roman"/>
        <family val="1"/>
        <charset val="238"/>
      </rPr>
      <t>utó</t>
    </r>
    <r>
      <rPr>
        <b/>
        <sz val="10"/>
        <color theme="1"/>
        <rFont val="Times New Roman"/>
        <family val="1"/>
        <charset val="238"/>
      </rPr>
      <t xml:space="preserve"> terhelés</t>
    </r>
  </si>
  <si>
    <t>(Total) 2. HÉT</t>
  </si>
  <si>
    <t>Összes terhelés</t>
  </si>
  <si>
    <t>1. HÉT</t>
  </si>
  <si>
    <t>3. HÉT</t>
  </si>
  <si>
    <t>4.HÉT</t>
  </si>
  <si>
    <t>5. HÉT</t>
  </si>
  <si>
    <t>6. HÉT</t>
  </si>
  <si>
    <t>2. HÉT</t>
  </si>
  <si>
    <t>Hét 3</t>
  </si>
  <si>
    <t>Bicepsz gépen</t>
  </si>
  <si>
    <t>Comb közelítő, távolító (gépen)</t>
  </si>
  <si>
    <t xml:space="preserve">Fekvenyomás (szűken) </t>
  </si>
  <si>
    <r>
      <t xml:space="preserve">(Total) 3. HÉT </t>
    </r>
    <r>
      <rPr>
        <b/>
        <u/>
        <sz val="10"/>
        <color theme="1"/>
        <rFont val="Times New Roman"/>
        <family val="1"/>
        <charset val="238"/>
      </rPr>
      <t>súlyzós</t>
    </r>
    <r>
      <rPr>
        <b/>
        <sz val="10"/>
        <color theme="1"/>
        <rFont val="Times New Roman"/>
        <family val="1"/>
        <charset val="238"/>
      </rPr>
      <t xml:space="preserve"> terhelés</t>
    </r>
  </si>
  <si>
    <r>
      <t>(Total) 3. HÉT f</t>
    </r>
    <r>
      <rPr>
        <b/>
        <u/>
        <sz val="10"/>
        <color theme="1"/>
        <rFont val="Times New Roman"/>
        <family val="1"/>
        <charset val="238"/>
      </rPr>
      <t>utó</t>
    </r>
    <r>
      <rPr>
        <b/>
        <sz val="10"/>
        <color theme="1"/>
        <rFont val="Times New Roman"/>
        <family val="1"/>
        <charset val="238"/>
      </rPr>
      <t xml:space="preserve"> terhelés</t>
    </r>
  </si>
  <si>
    <t>(Total) 3. HÉT</t>
  </si>
  <si>
    <t>Oldalra forgatás (bal, jobb)</t>
  </si>
  <si>
    <t>Vállból nyomás (gépen)</t>
  </si>
  <si>
    <t>Izomlázam volt az előző hétről</t>
  </si>
  <si>
    <t>Otthon</t>
  </si>
  <si>
    <t>Csuklyás izom(mellhez húzás)</t>
  </si>
  <si>
    <t>Fekvenyomás (széles fogás)</t>
  </si>
  <si>
    <t>Fekvenyomás (széles)</t>
  </si>
  <si>
    <t>Vállból nyomás (elől)</t>
  </si>
  <si>
    <t>Román felhúzás</t>
  </si>
  <si>
    <t xml:space="preserve">Egykezes oldalt felhúzás </t>
  </si>
  <si>
    <t>Döntött törzsű evezés</t>
  </si>
  <si>
    <t>Vállból nyomás elől</t>
  </si>
  <si>
    <t>Hét 4</t>
  </si>
  <si>
    <t>(Total) 4. HÉT</t>
  </si>
  <si>
    <t>Bicepsz egykezes</t>
  </si>
  <si>
    <t>Mély guggolás</t>
  </si>
  <si>
    <r>
      <t xml:space="preserve">Tempó futásoknál 400m -ig </t>
    </r>
    <r>
      <rPr>
        <sz val="12"/>
        <color rgb="FFFF0000"/>
        <rFont val="Times New Roman"/>
        <family val="1"/>
        <charset val="238"/>
      </rPr>
      <t>7</t>
    </r>
    <r>
      <rPr>
        <sz val="12"/>
        <color theme="1"/>
        <rFont val="Times New Roman"/>
        <family val="1"/>
        <charset val="238"/>
      </rPr>
      <t>-es szorzó e fölött</t>
    </r>
    <r>
      <rPr>
        <b/>
        <sz val="12"/>
        <color rgb="FFFF0000"/>
        <rFont val="Times New Roman"/>
        <family val="1"/>
        <charset val="238"/>
      </rPr>
      <t xml:space="preserve"> 2</t>
    </r>
    <r>
      <rPr>
        <sz val="12"/>
        <color theme="1"/>
        <rFont val="Times New Roman"/>
        <family val="1"/>
        <charset val="238"/>
      </rPr>
      <t xml:space="preserve"> -es szorzó a terhelés számításánál a korrigáló konstans </t>
    </r>
  </si>
  <si>
    <t>Hét 5</t>
  </si>
  <si>
    <t>04. Péntek</t>
  </si>
  <si>
    <t>07. Hétfő</t>
  </si>
  <si>
    <t>08. Kedd</t>
  </si>
  <si>
    <t>10. Csütörtök</t>
  </si>
  <si>
    <t>11. Péntek</t>
  </si>
  <si>
    <t>13. Vasárnap</t>
  </si>
  <si>
    <t>Fittball gyakorlatok</t>
  </si>
  <si>
    <r>
      <t xml:space="preserve">Heti </t>
    </r>
    <r>
      <rPr>
        <u/>
        <sz val="11"/>
        <color theme="1"/>
        <rFont val="Calibri"/>
        <family val="2"/>
        <charset val="238"/>
        <scheme val="minor"/>
      </rPr>
      <t xml:space="preserve">súlyzós </t>
    </r>
    <r>
      <rPr>
        <sz val="11"/>
        <color theme="1"/>
        <rFont val="Calibri"/>
        <family val="2"/>
        <scheme val="minor"/>
      </rPr>
      <t>terhelés</t>
    </r>
  </si>
  <si>
    <r>
      <t xml:space="preserve">Heti </t>
    </r>
    <r>
      <rPr>
        <u/>
        <sz val="11"/>
        <color theme="1"/>
        <rFont val="Calibri"/>
        <family val="2"/>
        <charset val="238"/>
        <scheme val="minor"/>
      </rPr>
      <t>futó</t>
    </r>
    <r>
      <rPr>
        <sz val="11"/>
        <color theme="1"/>
        <rFont val="Calibri"/>
        <family val="2"/>
        <scheme val="minor"/>
      </rPr>
      <t xml:space="preserve"> terhelés</t>
    </r>
  </si>
  <si>
    <t>Terheléses táblázat (GENERÁL)</t>
  </si>
  <si>
    <t>Terheléses táblázat (Speciális erősítés))</t>
  </si>
  <si>
    <t>14. Hétfő</t>
  </si>
  <si>
    <t>15. Kedd</t>
  </si>
  <si>
    <t>17. Csütörtök</t>
  </si>
  <si>
    <t>16. Szerda</t>
  </si>
  <si>
    <t>Felrántás</t>
  </si>
  <si>
    <t>Testsúly felhúzás</t>
  </si>
  <si>
    <t>Fekvőtámasz</t>
  </si>
  <si>
    <t>19. Szombat</t>
  </si>
  <si>
    <t>Tempó futás (3' pihenő)</t>
  </si>
  <si>
    <t>21. Hétfő</t>
  </si>
  <si>
    <t>22. Kedd</t>
  </si>
  <si>
    <t>Terheléses táblázat (Speciális erősítés)</t>
  </si>
  <si>
    <t>30. Szerda</t>
  </si>
  <si>
    <r>
      <t xml:space="preserve">Heti </t>
    </r>
    <r>
      <rPr>
        <b/>
        <u/>
        <sz val="11"/>
        <color theme="1"/>
        <rFont val="Calibri"/>
        <family val="2"/>
        <charset val="238"/>
        <scheme val="minor"/>
      </rPr>
      <t xml:space="preserve">súlyzós </t>
    </r>
    <r>
      <rPr>
        <b/>
        <sz val="11"/>
        <color theme="1"/>
        <rFont val="Calibri"/>
        <family val="2"/>
        <charset val="238"/>
        <scheme val="minor"/>
      </rPr>
      <t>terhelés</t>
    </r>
  </si>
  <si>
    <r>
      <t xml:space="preserve">Heti </t>
    </r>
    <r>
      <rPr>
        <b/>
        <u/>
        <sz val="11"/>
        <color theme="1"/>
        <rFont val="Calibri"/>
        <family val="2"/>
        <charset val="238"/>
        <scheme val="minor"/>
      </rPr>
      <t>futó</t>
    </r>
    <r>
      <rPr>
        <b/>
        <sz val="11"/>
        <color theme="1"/>
        <rFont val="Calibri"/>
        <family val="2"/>
        <charset val="238"/>
        <scheme val="minor"/>
      </rPr>
      <t xml:space="preserve"> terhelés</t>
    </r>
  </si>
  <si>
    <t>Szobakerékpár 5 x max. hajtás</t>
  </si>
  <si>
    <r>
      <t xml:space="preserve">(Total) 4. HÉT </t>
    </r>
    <r>
      <rPr>
        <b/>
        <u/>
        <sz val="10"/>
        <color theme="1"/>
        <rFont val="Times New Roman"/>
        <family val="1"/>
        <charset val="238"/>
      </rPr>
      <t>súlyzós</t>
    </r>
    <r>
      <rPr>
        <b/>
        <sz val="10"/>
        <color theme="1"/>
        <rFont val="Times New Roman"/>
        <family val="1"/>
        <charset val="238"/>
      </rPr>
      <t xml:space="preserve"> terhelés</t>
    </r>
  </si>
  <si>
    <r>
      <t>(Total) 4. HÉT f</t>
    </r>
    <r>
      <rPr>
        <b/>
        <u/>
        <sz val="10"/>
        <color theme="1"/>
        <rFont val="Times New Roman"/>
        <family val="1"/>
        <charset val="238"/>
      </rPr>
      <t>utó</t>
    </r>
    <r>
      <rPr>
        <b/>
        <sz val="10"/>
        <color theme="1"/>
        <rFont val="Times New Roman"/>
        <family val="1"/>
        <charset val="238"/>
      </rPr>
      <t xml:space="preserve"> terhelés</t>
    </r>
  </si>
  <si>
    <r>
      <t>(Total) 5. HÉT f</t>
    </r>
    <r>
      <rPr>
        <b/>
        <u/>
        <sz val="10"/>
        <color theme="1"/>
        <rFont val="Times New Roman"/>
        <family val="1"/>
        <charset val="238"/>
      </rPr>
      <t>utó</t>
    </r>
    <r>
      <rPr>
        <b/>
        <sz val="10"/>
        <color theme="1"/>
        <rFont val="Times New Roman"/>
        <family val="1"/>
        <charset val="238"/>
      </rPr>
      <t xml:space="preserve"> terhelés</t>
    </r>
  </si>
  <si>
    <t>(Total) 5. HÉT</t>
  </si>
  <si>
    <t>Gátazás</t>
  </si>
  <si>
    <t>Nehezékkel futás</t>
  </si>
  <si>
    <t>Hét 6</t>
  </si>
  <si>
    <t>2011. Nov._December</t>
  </si>
  <si>
    <t>Terheléses táblázat (Technikai és gyorsasági)</t>
  </si>
  <si>
    <t>Bicpsz kétkezes</t>
  </si>
  <si>
    <t>Hasizom</t>
  </si>
  <si>
    <t>Gátazás (átlépés, áthúzás stb.)</t>
  </si>
  <si>
    <t>Tempó futás (3' - 5' pihenő)</t>
  </si>
  <si>
    <t>Nyakból nyomás elől</t>
  </si>
  <si>
    <t>Rajt gyakorlatok</t>
  </si>
  <si>
    <t>Futóiskola (bójákkal)</t>
  </si>
  <si>
    <t>Fit ball gyakorlatok</t>
  </si>
  <si>
    <t>Szökdelés súlyzóval</t>
  </si>
  <si>
    <r>
      <t xml:space="preserve">Heti </t>
    </r>
    <r>
      <rPr>
        <b/>
        <u/>
        <sz val="11"/>
        <color theme="1"/>
        <rFont val="Calibri"/>
        <family val="2"/>
        <charset val="238"/>
        <scheme val="minor"/>
      </rPr>
      <t>futó</t>
    </r>
    <r>
      <rPr>
        <b/>
        <sz val="11"/>
        <color theme="1"/>
        <rFont val="Calibri"/>
        <family val="2"/>
        <charset val="238"/>
        <scheme val="minor"/>
      </rPr>
      <t xml:space="preserve"> &amp; </t>
    </r>
    <r>
      <rPr>
        <b/>
        <u/>
        <sz val="11"/>
        <color theme="1"/>
        <rFont val="Calibri"/>
        <family val="2"/>
        <charset val="238"/>
        <scheme val="minor"/>
      </rPr>
      <t>plyo</t>
    </r>
    <r>
      <rPr>
        <b/>
        <sz val="11"/>
        <color theme="1"/>
        <rFont val="Calibri"/>
        <family val="2"/>
        <charset val="238"/>
        <scheme val="minor"/>
      </rPr>
      <t xml:space="preserve"> terhelés</t>
    </r>
  </si>
  <si>
    <t>Szobakerékpár 4 x max. hajtás</t>
  </si>
  <si>
    <t>Combhajlító (gépen)</t>
  </si>
  <si>
    <t>Szkip + szökdelések (váltott, páros)</t>
  </si>
  <si>
    <t>Hasizom, nyújtás</t>
  </si>
  <si>
    <t>17. Kedd</t>
  </si>
  <si>
    <t>20. Péntek</t>
  </si>
  <si>
    <t>Hasizom, törzsizom (variációk)</t>
  </si>
  <si>
    <t>22. Vasárnap</t>
  </si>
  <si>
    <t>Evezés (kézi súlyzóval)</t>
  </si>
  <si>
    <t>Felmérés</t>
  </si>
  <si>
    <t>Gátazás (áthúzás, lendítés, stb)</t>
  </si>
  <si>
    <t>Levezetés (erős nyújtás)</t>
  </si>
  <si>
    <t>Vállból nyomás egykezessel (ülve)</t>
  </si>
  <si>
    <t>24. Kedd</t>
  </si>
  <si>
    <t>Törzsizom, nyújtás</t>
  </si>
  <si>
    <t>Rajt gépből</t>
  </si>
  <si>
    <t>28. Szombat</t>
  </si>
  <si>
    <t>Dinamikus bemelegítés</t>
  </si>
  <si>
    <t>Levezetés, nyújtás</t>
  </si>
  <si>
    <t>29. Vasárnap</t>
  </si>
  <si>
    <t>Lehúzás</t>
  </si>
  <si>
    <t>Repülők</t>
  </si>
  <si>
    <t>Guggolás</t>
  </si>
  <si>
    <t>Futóiskola (szabadon)</t>
  </si>
  <si>
    <t>Fitball</t>
  </si>
  <si>
    <t>Hátratolás</t>
  </si>
  <si>
    <t>Oldalra forgatás</t>
  </si>
  <si>
    <t>Terheléses táblázat (Verseny és gyorsasági)</t>
  </si>
  <si>
    <t>26. Vasárnap</t>
  </si>
  <si>
    <t>Hátizom (hiper hajlítás)</t>
  </si>
  <si>
    <t>Lendületes futás</t>
  </si>
  <si>
    <t>Kitöréses séta (20kg. -al)</t>
  </si>
  <si>
    <t>Submax. futás (10'  pihenő)</t>
  </si>
  <si>
    <t>200m</t>
  </si>
  <si>
    <t>Konditerem</t>
  </si>
  <si>
    <t xml:space="preserve">Fekvenyomás </t>
  </si>
  <si>
    <t>Diszkosz</t>
  </si>
  <si>
    <r>
      <t xml:space="preserve">Heti </t>
    </r>
    <r>
      <rPr>
        <b/>
        <u/>
        <sz val="11"/>
        <color theme="1"/>
        <rFont val="Calibri"/>
        <family val="2"/>
        <charset val="238"/>
        <scheme val="minor"/>
      </rPr>
      <t xml:space="preserve">erősítő </t>
    </r>
    <r>
      <rPr>
        <b/>
        <sz val="11"/>
        <color theme="1"/>
        <rFont val="Calibri"/>
        <family val="2"/>
        <charset val="238"/>
        <scheme val="minor"/>
      </rPr>
      <t>terhelés</t>
    </r>
  </si>
  <si>
    <r>
      <t xml:space="preserve">(Total) 3. HÉT </t>
    </r>
    <r>
      <rPr>
        <b/>
        <u/>
        <sz val="10"/>
        <color theme="1"/>
        <rFont val="Times New Roman"/>
        <family val="1"/>
        <charset val="238"/>
      </rPr>
      <t>erősítő</t>
    </r>
    <r>
      <rPr>
        <b/>
        <sz val="10"/>
        <color theme="1"/>
        <rFont val="Times New Roman"/>
        <family val="1"/>
        <charset val="238"/>
      </rPr>
      <t xml:space="preserve"> terhelés</t>
    </r>
  </si>
  <si>
    <r>
      <t xml:space="preserve">(Total) 4. HÉT </t>
    </r>
    <r>
      <rPr>
        <b/>
        <u/>
        <sz val="10"/>
        <color theme="1"/>
        <rFont val="Times New Roman"/>
        <family val="1"/>
        <charset val="238"/>
      </rPr>
      <t>erősítő</t>
    </r>
    <r>
      <rPr>
        <b/>
        <sz val="10"/>
        <color theme="1"/>
        <rFont val="Times New Roman"/>
        <family val="1"/>
        <charset val="238"/>
      </rPr>
      <t xml:space="preserve"> terhelés</t>
    </r>
  </si>
  <si>
    <t xml:space="preserve">Fokozók </t>
  </si>
  <si>
    <r>
      <t xml:space="preserve">(Total) 5. HÉT </t>
    </r>
    <r>
      <rPr>
        <b/>
        <u/>
        <sz val="10"/>
        <color theme="1"/>
        <rFont val="Times New Roman"/>
        <family val="1"/>
        <charset val="238"/>
      </rPr>
      <t>erősítő</t>
    </r>
    <r>
      <rPr>
        <b/>
        <sz val="10"/>
        <color theme="1"/>
        <rFont val="Times New Roman"/>
        <family val="1"/>
        <charset val="238"/>
      </rPr>
      <t xml:space="preserve"> terhelés</t>
    </r>
  </si>
  <si>
    <t>2012. Április</t>
  </si>
  <si>
    <t>16. Hétfő</t>
  </si>
  <si>
    <t>19. Csütörtök</t>
  </si>
  <si>
    <t>Kettlebell és diszkosz</t>
  </si>
  <si>
    <t>Tárogatás</t>
  </si>
  <si>
    <t>Oldalemelés</t>
  </si>
  <si>
    <t>Fekvőtámasz, húzódszkodás</t>
  </si>
  <si>
    <t>2011. Április</t>
  </si>
  <si>
    <t>23. Hétfő</t>
  </si>
  <si>
    <t>26. Csütörtök</t>
  </si>
  <si>
    <t>27. Péntek</t>
  </si>
  <si>
    <t>2011. Május</t>
  </si>
  <si>
    <t>30. Hétfő</t>
  </si>
  <si>
    <t>03. Csütörtök</t>
  </si>
  <si>
    <t>06. Vasárnap</t>
  </si>
  <si>
    <t>2012. Május</t>
  </si>
  <si>
    <t>Vállból nyomás ülve, kétk.</t>
  </si>
  <si>
    <t>Tárogatás (fitball labdán)</t>
  </si>
  <si>
    <t>Húzódzkodás</t>
  </si>
  <si>
    <t>Kettlebell, hasizom</t>
  </si>
  <si>
    <t>Combhajlító gépen</t>
  </si>
  <si>
    <t>Vállból nyomás</t>
  </si>
  <si>
    <t>Hasizom, fekvőtámasz</t>
  </si>
  <si>
    <t xml:space="preserve">Megjegyzés:  Diszkosz és kettlebell is volt </t>
  </si>
  <si>
    <t>Vállból nyomás egykezes</t>
  </si>
  <si>
    <t xml:space="preserve">Bicepsz egykezes </t>
  </si>
  <si>
    <t>Dombozás</t>
  </si>
  <si>
    <t>Bicepsz</t>
  </si>
  <si>
    <t>Repülők, fokozók</t>
  </si>
  <si>
    <t>Könnyű futás terepen</t>
  </si>
  <si>
    <t>02. Szerda</t>
  </si>
  <si>
    <t xml:space="preserve">Szobakerékpár </t>
  </si>
  <si>
    <t>Technikázás</t>
  </si>
  <si>
    <t>Hosszú  szökdelés</t>
  </si>
  <si>
    <t>Repülők, füvön</t>
  </si>
  <si>
    <t>Fekvőtámasz, hasizom</t>
  </si>
  <si>
    <t>Hasizom, hátizom</t>
  </si>
  <si>
    <t>Vállból nyomás ülve (egykezes)</t>
  </si>
  <si>
    <t>Oldalemelés (döntött törzs)</t>
  </si>
  <si>
    <t>Kitörés</t>
  </si>
  <si>
    <t>Oldalra emelés</t>
  </si>
  <si>
    <t>Bokanehezékkel gyakorlatok</t>
  </si>
  <si>
    <t>Futópad</t>
  </si>
  <si>
    <t>Futóiskola, gátazás</t>
  </si>
  <si>
    <t>Szobakerékpár, 4x max. hajtás</t>
  </si>
  <si>
    <t>Tempó futás (90 %)</t>
  </si>
  <si>
    <t>Bójás gyakorlatok</t>
  </si>
  <si>
    <t>100m</t>
  </si>
  <si>
    <t xml:space="preserve">Iram futás </t>
  </si>
  <si>
    <t>23. Szerda</t>
  </si>
  <si>
    <t>24. Csütörtök</t>
  </si>
  <si>
    <t>Verseny  100&amp; 200m</t>
  </si>
  <si>
    <t xml:space="preserve"> </t>
  </si>
  <si>
    <t>29. Kedd</t>
  </si>
  <si>
    <t>31. Csütörtök</t>
  </si>
  <si>
    <t>TF Pálya</t>
  </si>
  <si>
    <t>01. Péntek</t>
  </si>
  <si>
    <t>Veszprém</t>
  </si>
  <si>
    <t>Pálya + otthon</t>
  </si>
  <si>
    <t>100m: 11,8   200m: 25,0    Egyedül, bemozdulásra, kézi méréssel, napos időben.</t>
  </si>
  <si>
    <t>Sz. Fehérvár</t>
  </si>
  <si>
    <t xml:space="preserve">Vállból nyomás </t>
  </si>
  <si>
    <t>Kinetic band</t>
  </si>
  <si>
    <r>
      <t xml:space="preserve">Megjegyzés:               </t>
    </r>
    <r>
      <rPr>
        <b/>
        <sz val="10"/>
        <color rgb="FFFF0000"/>
        <rFont val="Times New Roman"/>
        <family val="1"/>
        <charset val="238"/>
      </rPr>
      <t>100m: 12,12          200m: 25,35</t>
    </r>
    <r>
      <rPr>
        <b/>
        <sz val="10"/>
        <color theme="1"/>
        <rFont val="Times New Roman"/>
        <family val="1"/>
        <charset val="238"/>
      </rPr>
      <t xml:space="preserve">     ARAK kupa Sz. fehérvár</t>
    </r>
  </si>
  <si>
    <t>Céges floorbal mérkőzés</t>
  </si>
  <si>
    <t>Otthon: fekvenyomás, hasizom</t>
  </si>
  <si>
    <t>Sportcsarnok</t>
  </si>
  <si>
    <t>Szökdeléses gyakorlatok</t>
  </si>
  <si>
    <t>Vállból nyomás (egykezes)</t>
  </si>
  <si>
    <t>Fekvőtámasz, húzódzkodás</t>
  </si>
  <si>
    <t>03 Vasárnap</t>
  </si>
  <si>
    <t>Dombra futás</t>
  </si>
  <si>
    <t>2012. Június</t>
  </si>
  <si>
    <t>04 . Hétfő</t>
  </si>
  <si>
    <t>Szkip, bokaszökdelés</t>
  </si>
  <si>
    <t>Diszkosz, kettlebell</t>
  </si>
  <si>
    <t>2012. Július</t>
  </si>
  <si>
    <t>11 . Hétfő</t>
  </si>
  <si>
    <t>12. Kedd</t>
  </si>
  <si>
    <t>13. Szerda</t>
  </si>
  <si>
    <t>14 . Csütörtök</t>
  </si>
  <si>
    <t>Terheléses táblázat (Technikai és gyorsasági állóképesség)</t>
  </si>
  <si>
    <t>Fekvenyomás szűken</t>
  </si>
  <si>
    <t>Fekvőtámasz, hózódzkodás</t>
  </si>
  <si>
    <t>Hasizom, törzsizom</t>
  </si>
  <si>
    <t>Lépéstechnikák</t>
  </si>
  <si>
    <t xml:space="preserve">Hosszú szökdelés </t>
  </si>
  <si>
    <t>Kettlebell, diszkosz</t>
  </si>
  <si>
    <t>Pálya fűvön</t>
  </si>
  <si>
    <t>Lendületes futás (kanyarban)</t>
  </si>
  <si>
    <t>Lépéstechnika</t>
  </si>
  <si>
    <t>Zala Pálya</t>
  </si>
  <si>
    <t>05. Kedd</t>
  </si>
  <si>
    <t>06. Szerda</t>
  </si>
  <si>
    <t>07 . Csütörtök</t>
  </si>
  <si>
    <t>TF pálya</t>
  </si>
  <si>
    <t>Comb hajlító</t>
  </si>
  <si>
    <t>Húzódzkodás, fekvőtámasz</t>
  </si>
  <si>
    <t>Tárogatás labdán</t>
  </si>
  <si>
    <t>08. Péntek</t>
  </si>
  <si>
    <t>Rajt emelkedőre, szkip</t>
  </si>
  <si>
    <t>Oldal evezés</t>
  </si>
  <si>
    <t>Kitörés (16 kg nehezék)</t>
  </si>
  <si>
    <t>Szökdelés (variáció)</t>
  </si>
  <si>
    <t>kinetik bands</t>
  </si>
  <si>
    <t>Gimnasztika, futóiskola</t>
  </si>
  <si>
    <t>16 . Szombat</t>
  </si>
  <si>
    <t>15. Péntek</t>
  </si>
  <si>
    <t>Tempó futás (3' pihenő)piramis</t>
  </si>
  <si>
    <t>Mély guggolás (elől a súly)</t>
  </si>
  <si>
    <t>09 . Hétfő</t>
  </si>
  <si>
    <t>10. Kedd</t>
  </si>
  <si>
    <t>11. Szerda</t>
  </si>
  <si>
    <t>12 . Csütörtök</t>
  </si>
  <si>
    <t>14. Szombat</t>
  </si>
  <si>
    <t xml:space="preserve">OB  Budapest </t>
  </si>
  <si>
    <t>Futóiskola, bójás gyakorlatok</t>
  </si>
  <si>
    <t>Lenduletes, tempó</t>
  </si>
  <si>
    <t>SZ. fehérvár</t>
  </si>
  <si>
    <t>Submaxra</t>
  </si>
  <si>
    <t>Ikarus pálya</t>
  </si>
  <si>
    <t>Kézi mérés:    120m  14,1mp              200m   26,0mp</t>
  </si>
  <si>
    <t>Fél lábas guggolás</t>
  </si>
  <si>
    <t>21. Szombat</t>
  </si>
  <si>
    <t>Bemelegítés, gimnasztika</t>
  </si>
  <si>
    <t>Lendületes futások</t>
  </si>
  <si>
    <t>Leveztés, hasizom, nyújtás</t>
  </si>
  <si>
    <t>Levezetés (erős nyújtás, hasizom)</t>
  </si>
  <si>
    <t>Tricepsz</t>
  </si>
  <si>
    <t>Szubmax.  futás</t>
  </si>
  <si>
    <t>Gimnasztika</t>
  </si>
  <si>
    <t>01 . Szerda</t>
  </si>
  <si>
    <t>2012. Július - Augusztus</t>
  </si>
  <si>
    <t>04. Szombat</t>
  </si>
  <si>
    <t>31. Kedd</t>
  </si>
  <si>
    <t>Gimnasztika, nyújtás</t>
  </si>
  <si>
    <t xml:space="preserve">Levezetés </t>
  </si>
  <si>
    <t>02. Csütörtök</t>
  </si>
  <si>
    <t>2012. Augusztus</t>
  </si>
  <si>
    <t>06. Hétfő</t>
  </si>
  <si>
    <t xml:space="preserve">Szubmax </t>
  </si>
  <si>
    <t>Technikai gyakorlatok</t>
  </si>
  <si>
    <t>10. Péntek</t>
  </si>
  <si>
    <t>09. Csütörtök</t>
  </si>
  <si>
    <t>Szubmaxra</t>
  </si>
  <si>
    <t>11. Vasárnap</t>
  </si>
  <si>
    <t>Vállból lökés</t>
  </si>
  <si>
    <t>Terheléses táblázat (Verseny "EB" előtti hét)</t>
  </si>
  <si>
    <t>UTAZÁS, átmozgatások, pihenés</t>
  </si>
  <si>
    <t>Este_: Könnyű súlyzózás</t>
  </si>
  <si>
    <t>Délelőtt volt a futás este a felső test erősítés</t>
  </si>
  <si>
    <t>Váltott ritmusra végeztem, a végén maximális frekvenciára törekedtem.</t>
  </si>
  <si>
    <t>13, 14, 15,16, 17, 18</t>
  </si>
  <si>
    <t>17, 18 -án vannak a futamok</t>
  </si>
  <si>
    <t>25 . Csütörtök</t>
  </si>
  <si>
    <t>26. Péntek</t>
  </si>
  <si>
    <t>TF csarnok</t>
  </si>
  <si>
    <t>Landületes</t>
  </si>
  <si>
    <t>25,10mp</t>
  </si>
  <si>
    <t>12,33mp</t>
  </si>
  <si>
    <t>Húzódzkodás, fekvőtámast</t>
  </si>
  <si>
    <t>BÉCS</t>
  </si>
  <si>
    <t>12,11mp</t>
  </si>
  <si>
    <t>24,70mp</t>
  </si>
  <si>
    <t>05. Vasárnap</t>
  </si>
  <si>
    <t>Szökdelés súllyal</t>
  </si>
  <si>
    <t>11. Szombat</t>
  </si>
  <si>
    <t>Fekvőtámasz, oldalemelés</t>
  </si>
  <si>
    <t>07. Kedd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</si>
</sst>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Calibri"/>
      <family val="2"/>
      <scheme val="minor"/>
    </font>
    <font>
      <b/>
      <sz val="13.5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7"/>
      <color rgb="FF3F3F3F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7"/>
      <color rgb="FFFFFFFF"/>
      <name val="Times New Roman"/>
      <family val="1"/>
      <charset val="238"/>
    </font>
    <font>
      <b/>
      <sz val="7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color rgb="FF3F3F3F"/>
      <name val="Times New Roman"/>
      <family val="1"/>
      <charset val="238"/>
    </font>
    <font>
      <b/>
      <sz val="11"/>
      <color rgb="FFFF0000"/>
      <name val="Calibri"/>
      <family val="2"/>
      <scheme val="minor"/>
    </font>
    <font>
      <b/>
      <sz val="14"/>
      <color theme="4" tint="-0.249977111117893"/>
      <name val="Times New Roman"/>
      <family val="1"/>
      <charset val="238"/>
    </font>
    <font>
      <b/>
      <sz val="14"/>
      <color theme="4" tint="-0.249977111117893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10"/>
      <color rgb="FFFFFFFF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3" tint="0.3999755851924192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4506668294322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F3F3F"/>
      </right>
      <top/>
      <bottom style="medium">
        <color rgb="FF3F3F3F"/>
      </bottom>
      <diagonal/>
    </border>
    <border>
      <left/>
      <right/>
      <top/>
      <bottom style="medium">
        <color rgb="FF3F3F3F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3F3F3F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3F3F3F"/>
      </bottom>
      <diagonal/>
    </border>
    <border>
      <left/>
      <right style="medium">
        <color rgb="FF3F3F3F"/>
      </right>
      <top style="medium">
        <color indexed="64"/>
      </top>
      <bottom style="medium">
        <color rgb="FF3F3F3F"/>
      </bottom>
      <diagonal/>
    </border>
    <border>
      <left style="medium">
        <color rgb="FF3F3F3F"/>
      </left>
      <right style="medium">
        <color indexed="64"/>
      </right>
      <top style="medium">
        <color indexed="64"/>
      </top>
      <bottom style="medium">
        <color rgb="FF3F3F3F"/>
      </bottom>
      <diagonal/>
    </border>
    <border>
      <left/>
      <right style="medium">
        <color indexed="64"/>
      </right>
      <top/>
      <bottom style="medium">
        <color rgb="FF3F3F3F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rgb="FF3F3F3F"/>
      </top>
      <bottom style="medium">
        <color rgb="FF3F3F3F"/>
      </bottom>
      <diagonal/>
    </border>
    <border>
      <left/>
      <right style="thin">
        <color indexed="64"/>
      </right>
      <top/>
      <bottom style="medium">
        <color rgb="FF3F3F3F"/>
      </bottom>
      <diagonal/>
    </border>
    <border>
      <left/>
      <right style="medium">
        <color indexed="64"/>
      </right>
      <top style="medium">
        <color indexed="64"/>
      </top>
      <bottom style="medium">
        <color rgb="FF3F3F3F"/>
      </bottom>
      <diagonal/>
    </border>
    <border>
      <left/>
      <right style="medium">
        <color rgb="FF3F3F3F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3F3F3F"/>
      </right>
      <top style="medium">
        <color indexed="64"/>
      </top>
      <bottom style="medium">
        <color indexed="64"/>
      </bottom>
      <diagonal/>
    </border>
    <border>
      <left style="medium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3F3F3F"/>
      </right>
      <top style="medium">
        <color indexed="64"/>
      </top>
      <bottom/>
      <diagonal/>
    </border>
    <border>
      <left style="medium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3F3F3F"/>
      </right>
      <top style="thin">
        <color indexed="64"/>
      </top>
      <bottom/>
      <diagonal/>
    </border>
    <border>
      <left/>
      <right style="medium">
        <color rgb="FF3F3F3F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3F3F3F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9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horizontal="center" vertical="center"/>
    </xf>
    <xf numFmtId="0" fontId="11" fillId="0" borderId="0" xfId="0" applyFont="1"/>
    <xf numFmtId="0" fontId="8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Border="1"/>
    <xf numFmtId="0" fontId="9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textRotation="90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7" fillId="3" borderId="1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8" fillId="0" borderId="0" xfId="0" applyFont="1" applyFill="1" applyAlignment="1">
      <alignment vertical="center"/>
    </xf>
    <xf numFmtId="0" fontId="11" fillId="0" borderId="0" xfId="0" applyFont="1" applyFill="1"/>
    <xf numFmtId="0" fontId="8" fillId="0" borderId="0" xfId="0" applyFont="1" applyFill="1" applyAlignment="1">
      <alignment vertical="center" textRotation="90"/>
    </xf>
    <xf numFmtId="0" fontId="18" fillId="0" borderId="0" xfId="0" applyFont="1"/>
    <xf numFmtId="0" fontId="8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1" fillId="8" borderId="0" xfId="0" applyFont="1" applyFill="1"/>
    <xf numFmtId="20" fontId="11" fillId="8" borderId="0" xfId="0" applyNumberFormat="1" applyFont="1" applyFill="1"/>
    <xf numFmtId="20" fontId="0" fillId="8" borderId="0" xfId="0" applyNumberFormat="1" applyFill="1"/>
    <xf numFmtId="0" fontId="23" fillId="8" borderId="0" xfId="0" applyFont="1" applyFill="1"/>
    <xf numFmtId="0" fontId="23" fillId="8" borderId="0" xfId="0" applyFont="1" applyFill="1" applyBorder="1" applyAlignment="1">
      <alignment vertical="center"/>
    </xf>
    <xf numFmtId="0" fontId="23" fillId="8" borderId="10" xfId="0" applyFont="1" applyFill="1" applyBorder="1" applyAlignment="1">
      <alignment vertical="center"/>
    </xf>
    <xf numFmtId="0" fontId="0" fillId="8" borderId="0" xfId="0" applyFill="1"/>
    <xf numFmtId="1" fontId="25" fillId="0" borderId="0" xfId="0" applyNumberFormat="1" applyFont="1" applyFill="1" applyAlignment="1">
      <alignment vertical="center"/>
    </xf>
    <xf numFmtId="1" fontId="4" fillId="0" borderId="0" xfId="0" applyNumberFormat="1" applyFont="1" applyFill="1"/>
    <xf numFmtId="1" fontId="27" fillId="0" borderId="0" xfId="0" applyNumberFormat="1" applyFont="1" applyFill="1"/>
    <xf numFmtId="2" fontId="0" fillId="0" borderId="0" xfId="0" applyNumberFormat="1" applyBorder="1"/>
    <xf numFmtId="0" fontId="8" fillId="0" borderId="0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1" fontId="0" fillId="0" borderId="0" xfId="0" applyNumberFormat="1"/>
    <xf numFmtId="1" fontId="7" fillId="0" borderId="0" xfId="0" applyNumberFormat="1" applyFont="1" applyFill="1" applyBorder="1" applyAlignment="1">
      <alignment vertical="center"/>
    </xf>
    <xf numFmtId="1" fontId="9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1" fontId="10" fillId="0" borderId="0" xfId="0" applyNumberFormat="1" applyFont="1" applyFill="1" applyAlignment="1">
      <alignment vertical="center"/>
    </xf>
    <xf numFmtId="1" fontId="17" fillId="9" borderId="25" xfId="0" applyNumberFormat="1" applyFont="1" applyFill="1" applyBorder="1" applyAlignment="1">
      <alignment horizontal="center" vertical="center" wrapText="1"/>
    </xf>
    <xf numFmtId="1" fontId="7" fillId="9" borderId="26" xfId="0" applyNumberFormat="1" applyFont="1" applyFill="1" applyBorder="1" applyAlignment="1">
      <alignment horizontal="center" vertical="center"/>
    </xf>
    <xf numFmtId="1" fontId="7" fillId="9" borderId="4" xfId="0" applyNumberFormat="1" applyFont="1" applyFill="1" applyBorder="1" applyAlignment="1">
      <alignment horizontal="center" vertical="center"/>
    </xf>
    <xf numFmtId="1" fontId="26" fillId="9" borderId="27" xfId="0" applyNumberFormat="1" applyFont="1" applyFill="1" applyBorder="1" applyAlignment="1">
      <alignment horizontal="center" vertical="center"/>
    </xf>
    <xf numFmtId="1" fontId="17" fillId="9" borderId="28" xfId="0" applyNumberFormat="1" applyFont="1" applyFill="1" applyBorder="1" applyAlignment="1">
      <alignment horizontal="center" vertical="center" wrapText="1"/>
    </xf>
    <xf numFmtId="1" fontId="7" fillId="9" borderId="29" xfId="0" applyNumberFormat="1" applyFont="1" applyFill="1" applyBorder="1" applyAlignment="1">
      <alignment horizontal="center" vertical="center"/>
    </xf>
    <xf numFmtId="1" fontId="26" fillId="9" borderId="29" xfId="0" applyNumberFormat="1" applyFont="1" applyFill="1" applyBorder="1" applyAlignment="1">
      <alignment horizontal="center" vertical="center"/>
    </xf>
    <xf numFmtId="1" fontId="17" fillId="9" borderId="34" xfId="0" applyNumberFormat="1" applyFont="1" applyFill="1" applyBorder="1" applyAlignment="1">
      <alignment horizontal="center" vertical="center" wrapText="1"/>
    </xf>
    <xf numFmtId="1" fontId="7" fillId="9" borderId="35" xfId="0" applyNumberFormat="1" applyFont="1" applyFill="1" applyBorder="1" applyAlignment="1">
      <alignment horizontal="center" vertical="center"/>
    </xf>
    <xf numFmtId="1" fontId="26" fillId="9" borderId="36" xfId="0" applyNumberFormat="1" applyFont="1" applyFill="1" applyBorder="1" applyAlignment="1">
      <alignment horizontal="center" vertical="center"/>
    </xf>
    <xf numFmtId="1" fontId="17" fillId="9" borderId="39" xfId="0" applyNumberFormat="1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vertical="center"/>
    </xf>
    <xf numFmtId="3" fontId="9" fillId="5" borderId="15" xfId="0" applyNumberFormat="1" applyFont="1" applyFill="1" applyBorder="1" applyAlignment="1">
      <alignment horizontal="center" vertical="center"/>
    </xf>
    <xf numFmtId="3" fontId="9" fillId="5" borderId="2" xfId="0" applyNumberFormat="1" applyFont="1" applyFill="1" applyBorder="1" applyAlignment="1">
      <alignment horizontal="center" vertical="center"/>
    </xf>
    <xf numFmtId="3" fontId="9" fillId="5" borderId="8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4" fillId="10" borderId="0" xfId="0" applyFont="1" applyFill="1" applyBorder="1" applyAlignment="1"/>
    <xf numFmtId="0" fontId="13" fillId="10" borderId="0" xfId="0" applyFont="1" applyFill="1"/>
    <xf numFmtId="0" fontId="8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8" fillId="0" borderId="0" xfId="0" applyFont="1" applyBorder="1"/>
    <xf numFmtId="1" fontId="25" fillId="11" borderId="40" xfId="0" applyNumberFormat="1" applyFont="1" applyFill="1" applyBorder="1" applyAlignment="1">
      <alignment vertical="center"/>
    </xf>
    <xf numFmtId="1" fontId="27" fillId="11" borderId="40" xfId="0" applyNumberFormat="1" applyFont="1" applyFill="1" applyBorder="1"/>
    <xf numFmtId="0" fontId="8" fillId="2" borderId="3" xfId="0" applyFont="1" applyFill="1" applyBorder="1" applyAlignment="1">
      <alignment horizontal="center" vertical="center"/>
    </xf>
    <xf numFmtId="2" fontId="10" fillId="5" borderId="2" xfId="0" applyNumberFormat="1" applyFont="1" applyFill="1" applyBorder="1" applyAlignment="1">
      <alignment horizontal="center" vertical="center"/>
    </xf>
    <xf numFmtId="2" fontId="26" fillId="5" borderId="2" xfId="0" applyNumberFormat="1" applyFont="1" applyFill="1" applyBorder="1" applyAlignment="1">
      <alignment horizontal="center" vertical="center"/>
    </xf>
    <xf numFmtId="3" fontId="9" fillId="5" borderId="6" xfId="0" applyNumberFormat="1" applyFont="1" applyFill="1" applyBorder="1" applyAlignment="1">
      <alignment horizontal="center" vertical="center"/>
    </xf>
    <xf numFmtId="3" fontId="9" fillId="5" borderId="5" xfId="0" applyNumberFormat="1" applyFont="1" applyFill="1" applyBorder="1" applyAlignment="1">
      <alignment horizontal="center" vertical="center"/>
    </xf>
    <xf numFmtId="0" fontId="23" fillId="8" borderId="43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0" fillId="8" borderId="0" xfId="0" applyFill="1" applyAlignment="1">
      <alignment horizontal="center"/>
    </xf>
    <xf numFmtId="20" fontId="0" fillId="8" borderId="0" xfId="0" applyNumberFormat="1" applyFill="1" applyAlignment="1">
      <alignment horizontal="center"/>
    </xf>
    <xf numFmtId="20" fontId="11" fillId="8" borderId="0" xfId="0" applyNumberFormat="1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9" fillId="5" borderId="6" xfId="0" applyFont="1" applyFill="1" applyBorder="1" applyAlignment="1">
      <alignment vertical="center"/>
    </xf>
    <xf numFmtId="3" fontId="9" fillId="5" borderId="43" xfId="0" applyNumberFormat="1" applyFont="1" applyFill="1" applyBorder="1" applyAlignment="1">
      <alignment horizontal="center" vertical="center"/>
    </xf>
    <xf numFmtId="3" fontId="9" fillId="5" borderId="7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1" fontId="17" fillId="9" borderId="44" xfId="0" applyNumberFormat="1" applyFont="1" applyFill="1" applyBorder="1" applyAlignment="1">
      <alignment horizontal="center" vertical="center" wrapText="1"/>
    </xf>
    <xf numFmtId="1" fontId="7" fillId="9" borderId="45" xfId="0" applyNumberFormat="1" applyFont="1" applyFill="1" applyBorder="1" applyAlignment="1">
      <alignment horizontal="center" vertical="center"/>
    </xf>
    <xf numFmtId="1" fontId="26" fillId="9" borderId="46" xfId="0" applyNumberFormat="1" applyFont="1" applyFill="1" applyBorder="1" applyAlignment="1">
      <alignment horizontal="center" vertical="center"/>
    </xf>
    <xf numFmtId="0" fontId="30" fillId="11" borderId="15" xfId="0" applyFont="1" applyFill="1" applyBorder="1" applyAlignment="1">
      <alignment horizontal="right"/>
    </xf>
    <xf numFmtId="1" fontId="0" fillId="0" borderId="15" xfId="0" applyNumberFormat="1" applyBorder="1"/>
    <xf numFmtId="0" fontId="0" fillId="0" borderId="0" xfId="0" applyFill="1" applyBorder="1" applyAlignment="1"/>
    <xf numFmtId="1" fontId="0" fillId="0" borderId="0" xfId="0" applyNumberFormat="1" applyBorder="1" applyAlignment="1">
      <alignment horizontal="right"/>
    </xf>
    <xf numFmtId="1" fontId="0" fillId="0" borderId="0" xfId="0" applyNumberFormat="1" applyBorder="1"/>
    <xf numFmtId="1" fontId="0" fillId="0" borderId="15" xfId="0" applyNumberFormat="1" applyBorder="1" applyAlignment="1">
      <alignment horizontal="right"/>
    </xf>
    <xf numFmtId="0" fontId="0" fillId="8" borderId="1" xfId="0" applyFill="1" applyBorder="1" applyAlignment="1">
      <alignment horizontal="center"/>
    </xf>
    <xf numFmtId="0" fontId="6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8" borderId="0" xfId="0" applyFill="1" applyAlignment="1">
      <alignment horizontal="center"/>
    </xf>
    <xf numFmtId="1" fontId="35" fillId="0" borderId="15" xfId="0" applyNumberFormat="1" applyFont="1" applyBorder="1" applyAlignment="1">
      <alignment horizontal="right"/>
    </xf>
    <xf numFmtId="1" fontId="35" fillId="0" borderId="15" xfId="0" applyNumberFormat="1" applyFont="1" applyBorder="1"/>
    <xf numFmtId="0" fontId="2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1" fontId="23" fillId="11" borderId="40" xfId="0" applyNumberFormat="1" applyFont="1" applyFill="1" applyBorder="1" applyAlignment="1">
      <alignment vertical="center"/>
    </xf>
    <xf numFmtId="1" fontId="26" fillId="11" borderId="40" xfId="0" applyNumberFormat="1" applyFont="1" applyFill="1" applyBorder="1"/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" fontId="37" fillId="0" borderId="15" xfId="0" applyNumberFormat="1" applyFont="1" applyBorder="1" applyAlignment="1">
      <alignment horizontal="right"/>
    </xf>
    <xf numFmtId="1" fontId="36" fillId="0" borderId="15" xfId="0" applyNumberFormat="1" applyFont="1" applyBorder="1" applyAlignment="1">
      <alignment horizontal="right"/>
    </xf>
    <xf numFmtId="1" fontId="36" fillId="0" borderId="15" xfId="0" applyNumberFormat="1" applyFont="1" applyBorder="1"/>
    <xf numFmtId="1" fontId="37" fillId="0" borderId="15" xfId="0" applyNumberFormat="1" applyFont="1" applyBorder="1"/>
    <xf numFmtId="1" fontId="17" fillId="9" borderId="15" xfId="0" applyNumberFormat="1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1" fontId="7" fillId="9" borderId="15" xfId="0" applyNumberFormat="1" applyFont="1" applyFill="1" applyBorder="1" applyAlignment="1">
      <alignment horizontal="center" vertical="center"/>
    </xf>
    <xf numFmtId="0" fontId="29" fillId="5" borderId="15" xfId="0" applyFont="1" applyFill="1" applyBorder="1" applyAlignment="1">
      <alignment vertical="center"/>
    </xf>
    <xf numFmtId="0" fontId="9" fillId="5" borderId="15" xfId="0" applyFont="1" applyFill="1" applyBorder="1" applyAlignment="1">
      <alignment vertical="center"/>
    </xf>
    <xf numFmtId="2" fontId="26" fillId="5" borderId="15" xfId="0" applyNumberFormat="1" applyFont="1" applyFill="1" applyBorder="1" applyAlignment="1">
      <alignment horizontal="center" vertical="center"/>
    </xf>
    <xf numFmtId="1" fontId="26" fillId="9" borderId="15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2" fontId="10" fillId="5" borderId="15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1" fontId="17" fillId="9" borderId="5" xfId="0" applyNumberFormat="1" applyFont="1" applyFill="1" applyBorder="1" applyAlignment="1">
      <alignment horizontal="center" vertical="center" wrapText="1"/>
    </xf>
    <xf numFmtId="1" fontId="17" fillId="9" borderId="49" xfId="0" applyNumberFormat="1" applyFont="1" applyFill="1" applyBorder="1" applyAlignment="1">
      <alignment horizontal="center" vertical="center" wrapText="1"/>
    </xf>
    <xf numFmtId="1" fontId="7" fillId="9" borderId="50" xfId="0" applyNumberFormat="1" applyFont="1" applyFill="1" applyBorder="1" applyAlignment="1">
      <alignment horizontal="center" vertical="center"/>
    </xf>
    <xf numFmtId="1" fontId="17" fillId="9" borderId="54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vertical="center"/>
    </xf>
    <xf numFmtId="0" fontId="9" fillId="5" borderId="7" xfId="0" applyFont="1" applyFill="1" applyBorder="1" applyAlignment="1">
      <alignment vertical="center"/>
    </xf>
    <xf numFmtId="2" fontId="26" fillId="5" borderId="7" xfId="0" applyNumberFormat="1" applyFont="1" applyFill="1" applyBorder="1" applyAlignment="1">
      <alignment horizontal="center" vertical="center"/>
    </xf>
    <xf numFmtId="1" fontId="26" fillId="9" borderId="7" xfId="0" applyNumberFormat="1" applyFont="1" applyFill="1" applyBorder="1" applyAlignment="1">
      <alignment horizontal="center" vertical="center"/>
    </xf>
    <xf numFmtId="0" fontId="5" fillId="14" borderId="40" xfId="0" applyFont="1" applyFill="1" applyBorder="1" applyAlignment="1">
      <alignment vertical="center"/>
    </xf>
    <xf numFmtId="1" fontId="36" fillId="0" borderId="0" xfId="0" applyNumberFormat="1" applyFont="1" applyBorder="1" applyAlignment="1">
      <alignment horizontal="right"/>
    </xf>
    <xf numFmtId="0" fontId="8" fillId="2" borderId="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5" fillId="16" borderId="10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29" fillId="5" borderId="44" xfId="0" applyFont="1" applyFill="1" applyBorder="1" applyAlignment="1">
      <alignment vertical="center"/>
    </xf>
    <xf numFmtId="0" fontId="9" fillId="5" borderId="44" xfId="0" applyFont="1" applyFill="1" applyBorder="1" applyAlignment="1">
      <alignment vertical="center"/>
    </xf>
    <xf numFmtId="3" fontId="9" fillId="5" borderId="44" xfId="0" applyNumberFormat="1" applyFont="1" applyFill="1" applyBorder="1" applyAlignment="1">
      <alignment horizontal="center" vertical="center"/>
    </xf>
    <xf numFmtId="2" fontId="26" fillId="5" borderId="44" xfId="0" applyNumberFormat="1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vertical="center"/>
    </xf>
    <xf numFmtId="1" fontId="17" fillId="9" borderId="16" xfId="0" applyNumberFormat="1" applyFont="1" applyFill="1" applyBorder="1" applyAlignment="1">
      <alignment horizontal="center" vertical="center" wrapText="1"/>
    </xf>
    <xf numFmtId="1" fontId="7" fillId="9" borderId="16" xfId="0" applyNumberFormat="1" applyFont="1" applyFill="1" applyBorder="1" applyAlignment="1">
      <alignment horizontal="center" vertical="center"/>
    </xf>
    <xf numFmtId="1" fontId="26" fillId="9" borderId="57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14" borderId="15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3" fillId="0" borderId="0" xfId="0" applyFont="1" applyFill="1"/>
    <xf numFmtId="0" fontId="7" fillId="3" borderId="58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1" fontId="7" fillId="9" borderId="60" xfId="0" applyNumberFormat="1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3" fontId="9" fillId="5" borderId="3" xfId="0" applyNumberFormat="1" applyFont="1" applyFill="1" applyBorder="1" applyAlignment="1">
      <alignment horizontal="center" vertical="center"/>
    </xf>
    <xf numFmtId="1" fontId="26" fillId="9" borderId="2" xfId="0" applyNumberFormat="1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1" fontId="7" fillId="9" borderId="40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0" fillId="8" borderId="1" xfId="0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20" fontId="0" fillId="0" borderId="0" xfId="0" applyNumberFormat="1" applyFill="1" applyAlignment="1">
      <alignment horizontal="center"/>
    </xf>
    <xf numFmtId="0" fontId="8" fillId="2" borderId="6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90"/>
    </xf>
    <xf numFmtId="2" fontId="26" fillId="0" borderId="0" xfId="0" applyNumberFormat="1" applyFont="1" applyFill="1" applyBorder="1" applyAlignment="1">
      <alignment horizontal="center" vertical="center"/>
    </xf>
    <xf numFmtId="1" fontId="26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13" fillId="0" borderId="0" xfId="0" applyFont="1" applyFill="1"/>
    <xf numFmtId="0" fontId="19" fillId="0" borderId="0" xfId="0" applyFont="1" applyFill="1" applyBorder="1" applyAlignment="1"/>
    <xf numFmtId="0" fontId="20" fillId="0" borderId="0" xfId="0" applyFont="1" applyFill="1" applyAlignment="1"/>
    <xf numFmtId="0" fontId="8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23" fillId="8" borderId="43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" fontId="36" fillId="0" borderId="7" xfId="0" applyNumberFormat="1" applyFont="1" applyBorder="1"/>
    <xf numFmtId="1" fontId="37" fillId="0" borderId="0" xfId="0" applyNumberFormat="1" applyFont="1" applyBorder="1"/>
    <xf numFmtId="1" fontId="19" fillId="0" borderId="0" xfId="0" applyNumberFormat="1" applyFont="1" applyFill="1" applyBorder="1" applyAlignment="1"/>
    <xf numFmtId="1" fontId="20" fillId="0" borderId="0" xfId="0" applyNumberFormat="1" applyFont="1" applyFill="1" applyAlignment="1"/>
    <xf numFmtId="0" fontId="8" fillId="2" borderId="1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30" fillId="11" borderId="7" xfId="0" applyFont="1" applyFill="1" applyBorder="1" applyAlignment="1">
      <alignment horizontal="right"/>
    </xf>
    <xf numFmtId="0" fontId="8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5" fillId="0" borderId="49" xfId="0" applyFont="1" applyBorder="1"/>
    <xf numFmtId="0" fontId="8" fillId="2" borderId="15" xfId="0" applyFont="1" applyFill="1" applyBorder="1" applyAlignment="1">
      <alignment horizontal="center" vertical="center"/>
    </xf>
    <xf numFmtId="1" fontId="7" fillId="9" borderId="10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12" borderId="1" xfId="0" applyFill="1" applyBorder="1" applyAlignment="1"/>
    <xf numFmtId="0" fontId="15" fillId="6" borderId="8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textRotation="90"/>
    </xf>
    <xf numFmtId="0" fontId="3" fillId="2" borderId="10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 textRotation="90"/>
    </xf>
    <xf numFmtId="0" fontId="5" fillId="2" borderId="32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21" fillId="10" borderId="0" xfId="0" applyFont="1" applyFill="1" applyAlignment="1">
      <alignment horizontal="center"/>
    </xf>
    <xf numFmtId="0" fontId="23" fillId="11" borderId="41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27" fillId="11" borderId="41" xfId="0" applyFont="1" applyFill="1" applyBorder="1" applyAlignment="1"/>
    <xf numFmtId="0" fontId="0" fillId="0" borderId="42" xfId="0" applyBorder="1" applyAlignment="1"/>
    <xf numFmtId="0" fontId="5" fillId="2" borderId="7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textRotation="90"/>
    </xf>
    <xf numFmtId="0" fontId="14" fillId="2" borderId="4" xfId="0" applyFont="1" applyFill="1" applyBorder="1" applyAlignment="1">
      <alignment horizontal="center" vertical="center" textRotation="90"/>
    </xf>
    <xf numFmtId="0" fontId="14" fillId="2" borderId="2" xfId="0" applyFont="1" applyFill="1" applyBorder="1" applyAlignment="1">
      <alignment horizontal="center" vertical="center" textRotation="90"/>
    </xf>
    <xf numFmtId="0" fontId="19" fillId="10" borderId="0" xfId="0" applyFont="1" applyFill="1" applyBorder="1" applyAlignment="1"/>
    <xf numFmtId="0" fontId="12" fillId="4" borderId="13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0" fillId="8" borderId="22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8" borderId="22" xfId="0" applyFill="1" applyBorder="1" applyAlignment="1">
      <alignment horizontal="center"/>
    </xf>
    <xf numFmtId="0" fontId="0" fillId="0" borderId="0" xfId="0" applyAlignment="1">
      <alignment horizontal="center"/>
    </xf>
    <xf numFmtId="1" fontId="31" fillId="13" borderId="0" xfId="0" applyNumberFormat="1" applyFont="1" applyFill="1" applyAlignment="1">
      <alignment vertical="center" wrapText="1"/>
    </xf>
    <xf numFmtId="0" fontId="0" fillId="13" borderId="0" xfId="0" applyFill="1" applyAlignment="1">
      <alignment wrapText="1"/>
    </xf>
    <xf numFmtId="0" fontId="0" fillId="0" borderId="0" xfId="0" applyAlignment="1">
      <alignment wrapText="1"/>
    </xf>
    <xf numFmtId="0" fontId="20" fillId="10" borderId="0" xfId="0" applyFont="1" applyFill="1" applyAlignment="1"/>
    <xf numFmtId="0" fontId="17" fillId="3" borderId="24" xfId="0" applyFont="1" applyFill="1" applyBorder="1" applyAlignment="1">
      <alignment horizontal="center" vertical="center" wrapText="1"/>
    </xf>
    <xf numFmtId="0" fontId="24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31" fillId="8" borderId="0" xfId="0" applyFont="1" applyFill="1" applyAlignment="1">
      <alignment horizontal="center"/>
    </xf>
    <xf numFmtId="0" fontId="32" fillId="8" borderId="0" xfId="0" applyFont="1" applyFill="1" applyAlignment="1">
      <alignment horizontal="center"/>
    </xf>
    <xf numFmtId="0" fontId="23" fillId="8" borderId="43" xfId="0" applyFont="1" applyFill="1" applyBorder="1" applyAlignment="1">
      <alignment vertical="center"/>
    </xf>
    <xf numFmtId="0" fontId="0" fillId="0" borderId="1" xfId="0" applyBorder="1" applyAlignment="1"/>
    <xf numFmtId="1" fontId="19" fillId="10" borderId="0" xfId="0" applyNumberFormat="1" applyFont="1" applyFill="1" applyBorder="1" applyAlignment="1"/>
    <xf numFmtId="1" fontId="20" fillId="10" borderId="0" xfId="0" applyNumberFormat="1" applyFont="1" applyFill="1" applyAlignment="1"/>
    <xf numFmtId="0" fontId="22" fillId="10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textRotation="90"/>
    </xf>
    <xf numFmtId="0" fontId="11" fillId="8" borderId="0" xfId="0" applyFont="1" applyFill="1" applyAlignment="1">
      <alignment horizontal="right"/>
    </xf>
    <xf numFmtId="0" fontId="0" fillId="8" borderId="0" xfId="0" applyFill="1" applyAlignment="1">
      <alignment horizontal="right"/>
    </xf>
    <xf numFmtId="0" fontId="8" fillId="2" borderId="2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27" fillId="11" borderId="40" xfId="0" applyFont="1" applyFill="1" applyBorder="1" applyAlignment="1"/>
    <xf numFmtId="0" fontId="0" fillId="11" borderId="40" xfId="0" applyFill="1" applyBorder="1" applyAlignment="1"/>
    <xf numFmtId="0" fontId="5" fillId="2" borderId="6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7" fillId="3" borderId="64" xfId="0" applyFont="1" applyFill="1" applyBorder="1" applyAlignment="1">
      <alignment horizontal="center" vertical="center" wrapText="1"/>
    </xf>
    <xf numFmtId="0" fontId="15" fillId="6" borderId="63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20" fontId="11" fillId="8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7" borderId="15" xfId="0" applyFont="1" applyFill="1" applyBorder="1" applyAlignment="1">
      <alignment horizontal="center" vertical="center" wrapText="1"/>
    </xf>
    <xf numFmtId="1" fontId="27" fillId="11" borderId="40" xfId="0" applyNumberFormat="1" applyFont="1" applyFill="1" applyBorder="1" applyAlignment="1"/>
    <xf numFmtId="0" fontId="32" fillId="0" borderId="40" xfId="0" applyFont="1" applyBorder="1" applyAlignment="1"/>
    <xf numFmtId="1" fontId="25" fillId="11" borderId="40" xfId="0" applyNumberFormat="1" applyFont="1" applyFill="1" applyBorder="1" applyAlignment="1">
      <alignment vertical="center"/>
    </xf>
    <xf numFmtId="0" fontId="17" fillId="3" borderId="15" xfId="0" applyFont="1" applyFill="1" applyBorder="1" applyAlignment="1">
      <alignment horizontal="center" vertical="center" wrapText="1"/>
    </xf>
    <xf numFmtId="0" fontId="17" fillId="3" borderId="52" xfId="0" applyFont="1" applyFill="1" applyBorder="1" applyAlignment="1">
      <alignment horizontal="center" vertical="center" wrapText="1"/>
    </xf>
    <xf numFmtId="0" fontId="17" fillId="3" borderId="5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 textRotation="90"/>
    </xf>
    <xf numFmtId="0" fontId="25" fillId="4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textRotation="90"/>
    </xf>
    <xf numFmtId="0" fontId="5" fillId="2" borderId="4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/>
    </xf>
    <xf numFmtId="0" fontId="32" fillId="8" borderId="1" xfId="0" applyFont="1" applyFill="1" applyBorder="1" applyAlignment="1">
      <alignment horizontal="center"/>
    </xf>
    <xf numFmtId="0" fontId="23" fillId="8" borderId="1" xfId="0" applyFont="1" applyFill="1" applyBorder="1" applyAlignment="1"/>
    <xf numFmtId="0" fontId="14" fillId="2" borderId="15" xfId="0" applyFont="1" applyFill="1" applyBorder="1" applyAlignment="1">
      <alignment horizontal="center" vertical="center" textRotation="90"/>
    </xf>
    <xf numFmtId="0" fontId="0" fillId="8" borderId="1" xfId="0" applyFill="1" applyBorder="1" applyAlignment="1">
      <alignment horizontal="center"/>
    </xf>
    <xf numFmtId="0" fontId="16" fillId="6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15" fillId="7" borderId="43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14" borderId="8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23" fillId="11" borderId="42" xfId="0" applyFont="1" applyFill="1" applyBorder="1" applyAlignment="1">
      <alignment vertical="center"/>
    </xf>
    <xf numFmtId="1" fontId="25" fillId="11" borderId="41" xfId="0" applyNumberFormat="1" applyFont="1" applyFill="1" applyBorder="1" applyAlignment="1">
      <alignment vertical="center"/>
    </xf>
    <xf numFmtId="1" fontId="25" fillId="11" borderId="42" xfId="0" applyNumberFormat="1" applyFont="1" applyFill="1" applyBorder="1" applyAlignment="1">
      <alignment vertical="center"/>
    </xf>
    <xf numFmtId="0" fontId="15" fillId="15" borderId="8" xfId="0" applyFont="1" applyFill="1" applyBorder="1" applyAlignment="1">
      <alignment horizontal="center" vertical="center" wrapText="1"/>
    </xf>
    <xf numFmtId="0" fontId="15" fillId="15" borderId="9" xfId="0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textRotation="90"/>
    </xf>
    <xf numFmtId="0" fontId="8" fillId="2" borderId="44" xfId="0" applyFont="1" applyFill="1" applyBorder="1" applyAlignment="1">
      <alignment horizontal="center" vertical="center"/>
    </xf>
    <xf numFmtId="0" fontId="0" fillId="14" borderId="40" xfId="0" applyFill="1" applyBorder="1" applyAlignment="1">
      <alignment horizontal="center"/>
    </xf>
    <xf numFmtId="0" fontId="0" fillId="16" borderId="43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39" fillId="0" borderId="55" xfId="0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42" xfId="0" applyBorder="1" applyAlignment="1">
      <alignment horizontal="center"/>
    </xf>
    <xf numFmtId="0" fontId="27" fillId="11" borderId="42" xfId="0" applyFont="1" applyFill="1" applyBorder="1" applyAlignment="1"/>
    <xf numFmtId="1" fontId="27" fillId="11" borderId="41" xfId="0" applyNumberFormat="1" applyFont="1" applyFill="1" applyBorder="1" applyAlignment="1"/>
    <xf numFmtId="1" fontId="27" fillId="11" borderId="42" xfId="0" applyNumberFormat="1" applyFont="1" applyFill="1" applyBorder="1" applyAlignment="1"/>
    <xf numFmtId="0" fontId="2" fillId="14" borderId="41" xfId="0" applyFont="1" applyFill="1" applyBorder="1" applyAlignment="1">
      <alignment horizontal="center" wrapText="1"/>
    </xf>
    <xf numFmtId="0" fontId="2" fillId="14" borderId="56" xfId="0" applyFont="1" applyFill="1" applyBorder="1" applyAlignment="1">
      <alignment horizontal="center" wrapText="1"/>
    </xf>
    <xf numFmtId="0" fontId="2" fillId="14" borderId="42" xfId="0" applyFont="1" applyFill="1" applyBorder="1" applyAlignment="1">
      <alignment horizontal="center" wrapText="1"/>
    </xf>
    <xf numFmtId="0" fontId="25" fillId="2" borderId="8" xfId="0" applyFont="1" applyFill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5" xfId="0" applyBorder="1" applyAlignment="1"/>
    <xf numFmtId="0" fontId="36" fillId="0" borderId="8" xfId="0" applyFont="1" applyFill="1" applyBorder="1" applyAlignment="1"/>
    <xf numFmtId="0" fontId="36" fillId="0" borderId="9" xfId="0" applyFont="1" applyFill="1" applyBorder="1" applyAlignment="1"/>
    <xf numFmtId="0" fontId="36" fillId="0" borderId="5" xfId="0" applyFont="1" applyFill="1" applyBorder="1" applyAlignment="1"/>
    <xf numFmtId="0" fontId="0" fillId="0" borderId="8" xfId="0" applyFill="1" applyBorder="1" applyAlignment="1"/>
    <xf numFmtId="0" fontId="0" fillId="0" borderId="15" xfId="0" applyFill="1" applyBorder="1" applyAlignment="1"/>
    <xf numFmtId="0" fontId="5" fillId="0" borderId="0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1C5A2B"/>
      <color rgb="FFFFCC00"/>
      <color rgb="FF0066FF"/>
      <color rgb="FF34411B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Diagramok!$C$125:$E$125</c:f>
              <c:strCache>
                <c:ptCount val="1"/>
                <c:pt idx="0">
                  <c:v>Heti erősítő terhelés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 w="25400" cap="flat" cmpd="sng" algn="ctr">
              <a:noFill/>
              <a:prstDash val="solid"/>
            </a:ln>
            <a:effectLst>
              <a:glow rad="63500">
                <a:schemeClr val="accent4">
                  <a:satMod val="175000"/>
                  <a:alpha val="40000"/>
                </a:schemeClr>
              </a:glow>
            </a:effectLst>
          </c:spPr>
          <c:invertIfNegative val="0"/>
          <c:cat>
            <c:strRef>
              <c:f>Diagramok!$F$124:$K$124</c:f>
              <c:strCache>
                <c:ptCount val="6"/>
                <c:pt idx="0">
                  <c:v>1. HÉT</c:v>
                </c:pt>
                <c:pt idx="1">
                  <c:v>2. HÉT</c:v>
                </c:pt>
                <c:pt idx="2">
                  <c:v>3. HÉT</c:v>
                </c:pt>
                <c:pt idx="3">
                  <c:v>4.HÉT</c:v>
                </c:pt>
                <c:pt idx="4">
                  <c:v>5. HÉT</c:v>
                </c:pt>
                <c:pt idx="5">
                  <c:v>6. HÉT</c:v>
                </c:pt>
              </c:strCache>
            </c:strRef>
          </c:cat>
          <c:val>
            <c:numRef>
              <c:f>Diagramok!$F$125:$K$125</c:f>
              <c:numCache>
                <c:formatCode>0</c:formatCode>
                <c:ptCount val="6"/>
                <c:pt idx="0">
                  <c:v>8352.2622222222235</c:v>
                </c:pt>
                <c:pt idx="1">
                  <c:v>4473.411764705882</c:v>
                </c:pt>
                <c:pt idx="2">
                  <c:v>3610.911764705882</c:v>
                </c:pt>
                <c:pt idx="3">
                  <c:v>6377.5235294117647</c:v>
                </c:pt>
                <c:pt idx="4">
                  <c:v>6687.4875816993463</c:v>
                </c:pt>
                <c:pt idx="5">
                  <c:v>1000</c:v>
                </c:pt>
              </c:numCache>
            </c:numRef>
          </c:val>
        </c:ser>
        <c:ser>
          <c:idx val="1"/>
          <c:order val="1"/>
          <c:tx>
            <c:strRef>
              <c:f>Diagramok!$C$126:$E$126</c:f>
              <c:strCache>
                <c:ptCount val="1"/>
                <c:pt idx="0">
                  <c:v>Heti futó &amp; plyo terhelés</c:v>
                </c:pt>
              </c:strCache>
            </c:strRef>
          </c:tx>
          <c:spPr>
            <a:solidFill>
              <a:srgbClr val="FFC000"/>
            </a:solidFill>
            <a:ln w="25400" cap="flat" cmpd="sng" algn="ctr">
              <a:noFill/>
              <a:prstDash val="solid"/>
            </a:ln>
            <a:effectLst/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cat>
            <c:strRef>
              <c:f>Diagramok!$F$124:$K$124</c:f>
              <c:strCache>
                <c:ptCount val="6"/>
                <c:pt idx="0">
                  <c:v>1. HÉT</c:v>
                </c:pt>
                <c:pt idx="1">
                  <c:v>2. HÉT</c:v>
                </c:pt>
                <c:pt idx="2">
                  <c:v>3. HÉT</c:v>
                </c:pt>
                <c:pt idx="3">
                  <c:v>4.HÉT</c:v>
                </c:pt>
                <c:pt idx="4">
                  <c:v>5. HÉT</c:v>
                </c:pt>
                <c:pt idx="5">
                  <c:v>6. HÉT</c:v>
                </c:pt>
              </c:strCache>
            </c:strRef>
          </c:cat>
          <c:val>
            <c:numRef>
              <c:f>Diagramok!$F$126:$K$126</c:f>
              <c:numCache>
                <c:formatCode>0</c:formatCode>
                <c:ptCount val="6"/>
                <c:pt idx="0">
                  <c:v>21593</c:v>
                </c:pt>
                <c:pt idx="1">
                  <c:v>15841.5</c:v>
                </c:pt>
                <c:pt idx="2">
                  <c:v>11262</c:v>
                </c:pt>
                <c:pt idx="3">
                  <c:v>8317.5</c:v>
                </c:pt>
                <c:pt idx="4">
                  <c:v>13107</c:v>
                </c:pt>
                <c:pt idx="5">
                  <c:v>4000</c:v>
                </c:pt>
              </c:numCache>
            </c:numRef>
          </c:val>
        </c:ser>
        <c:ser>
          <c:idx val="2"/>
          <c:order val="2"/>
          <c:tx>
            <c:strRef>
              <c:f>Diagramok!$C$127:$E$127</c:f>
              <c:strCache>
                <c:ptCount val="1"/>
                <c:pt idx="0">
                  <c:v>Összes terhelés</c:v>
                </c:pt>
              </c:strCache>
            </c:strRef>
          </c:tx>
          <c:spPr>
            <a:blipFill>
              <a:blip xmlns:r="http://schemas.openxmlformats.org/officeDocument/2006/relationships" r:embed="rId2"/>
              <a:tile tx="0" ty="0" sx="100000" sy="100000" flip="none" algn="tl"/>
            </a:blipFill>
            <a:ln w="25400" cap="flat" cmpd="sng" algn="ctr">
              <a:solidFill>
                <a:schemeClr val="dk1"/>
              </a:solidFill>
              <a:prstDash val="solid"/>
            </a:ln>
            <a:effectLst/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cat>
            <c:strRef>
              <c:f>Diagramok!$F$124:$K$124</c:f>
              <c:strCache>
                <c:ptCount val="6"/>
                <c:pt idx="0">
                  <c:v>1. HÉT</c:v>
                </c:pt>
                <c:pt idx="1">
                  <c:v>2. HÉT</c:v>
                </c:pt>
                <c:pt idx="2">
                  <c:v>3. HÉT</c:v>
                </c:pt>
                <c:pt idx="3">
                  <c:v>4.HÉT</c:v>
                </c:pt>
                <c:pt idx="4">
                  <c:v>5. HÉT</c:v>
                </c:pt>
                <c:pt idx="5">
                  <c:v>6. HÉT</c:v>
                </c:pt>
              </c:strCache>
            </c:strRef>
          </c:cat>
          <c:val>
            <c:numRef>
              <c:f>Diagramok!$F$127:$K$127</c:f>
              <c:numCache>
                <c:formatCode>0</c:formatCode>
                <c:ptCount val="6"/>
                <c:pt idx="0">
                  <c:v>29945.262222222223</c:v>
                </c:pt>
                <c:pt idx="1">
                  <c:v>20314.911764705881</c:v>
                </c:pt>
                <c:pt idx="2">
                  <c:v>14872.911764705881</c:v>
                </c:pt>
                <c:pt idx="3">
                  <c:v>14695.023529411765</c:v>
                </c:pt>
                <c:pt idx="4">
                  <c:v>19794.487581699344</c:v>
                </c:pt>
                <c:pt idx="5">
                  <c:v>5000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656384"/>
        <c:axId val="240657920"/>
      </c:barChart>
      <c:catAx>
        <c:axId val="240656384"/>
        <c:scaling>
          <c:orientation val="minMax"/>
        </c:scaling>
        <c:delete val="0"/>
        <c:axPos val="b"/>
        <c:majorTickMark val="out"/>
        <c:minorTickMark val="none"/>
        <c:tickLblPos val="nextTo"/>
        <c:crossAx val="240657920"/>
        <c:crosses val="autoZero"/>
        <c:auto val="1"/>
        <c:lblAlgn val="ctr"/>
        <c:lblOffset val="100"/>
        <c:noMultiLvlLbl val="0"/>
      </c:catAx>
      <c:valAx>
        <c:axId val="24065792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40656384"/>
        <c:crosses val="autoZero"/>
        <c:crossBetween val="between"/>
      </c:valAx>
      <c:spPr>
        <a:gradFill flip="none" rotWithShape="1">
          <a:gsLst>
            <a:gs pos="0">
              <a:schemeClr val="accent3">
                <a:lumMod val="40000"/>
                <a:lumOff val="60000"/>
                <a:shade val="30000"/>
                <a:satMod val="115000"/>
              </a:schemeClr>
            </a:gs>
            <a:gs pos="50000">
              <a:schemeClr val="accent3">
                <a:lumMod val="40000"/>
                <a:lumOff val="60000"/>
                <a:shade val="67500"/>
                <a:satMod val="115000"/>
              </a:schemeClr>
            </a:gs>
            <a:gs pos="100000">
              <a:schemeClr val="accent3">
                <a:lumMod val="40000"/>
                <a:lumOff val="60000"/>
                <a:shade val="100000"/>
                <a:satMod val="115000"/>
              </a:schemeClr>
            </a:gs>
          </a:gsLst>
          <a:lin ang="10800000" scaled="1"/>
          <a:tileRect/>
        </a:gradFill>
      </c:spPr>
    </c:plotArea>
    <c:legend>
      <c:legendPos val="r"/>
      <c:layout/>
      <c:overlay val="0"/>
      <c:txPr>
        <a:bodyPr/>
        <a:lstStyle/>
        <a:p>
          <a:pPr>
            <a:defRPr sz="1100" b="1"/>
          </a:pPr>
          <a:endParaRPr lang="hu-H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12167133686889E-2"/>
          <c:y val="0.15520890480246918"/>
          <c:w val="0.69450745262346791"/>
          <c:h val="0.76870405029422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Diagramok!$C$27:$E$27</c:f>
              <c:strCache>
                <c:ptCount val="1"/>
                <c:pt idx="0">
                  <c:v>Heti súlyzós terhelés</c:v>
                </c:pt>
              </c:strCache>
            </c:strRef>
          </c:tx>
          <c:spPr>
            <a:solidFill>
              <a:schemeClr val="accent4"/>
            </a:solidFill>
            <a:ln w="25400" cap="flat" cmpd="sng" algn="ctr">
              <a:solidFill>
                <a:schemeClr val="accent4">
                  <a:shade val="50000"/>
                </a:schemeClr>
              </a:solidFill>
              <a:prstDash val="solid"/>
            </a:ln>
            <a:effectLst/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cat>
            <c:strRef>
              <c:f>Diagramok!$F$26:$I$26</c:f>
              <c:strCache>
                <c:ptCount val="4"/>
                <c:pt idx="0">
                  <c:v>1. HÉT</c:v>
                </c:pt>
                <c:pt idx="1">
                  <c:v>2. HÉT</c:v>
                </c:pt>
                <c:pt idx="2">
                  <c:v>3. HÉT</c:v>
                </c:pt>
                <c:pt idx="3">
                  <c:v>4.HÉT</c:v>
                </c:pt>
              </c:strCache>
            </c:strRef>
          </c:cat>
          <c:val>
            <c:numRef>
              <c:f>Diagramok!$F$27:$I$27</c:f>
              <c:numCache>
                <c:formatCode>0</c:formatCode>
                <c:ptCount val="4"/>
                <c:pt idx="0">
                  <c:v>8702.8544053985242</c:v>
                </c:pt>
                <c:pt idx="1">
                  <c:v>20103.923251993103</c:v>
                </c:pt>
                <c:pt idx="2">
                  <c:v>25122.998438816088</c:v>
                </c:pt>
                <c:pt idx="3">
                  <c:v>10478.321568627449</c:v>
                </c:pt>
              </c:numCache>
            </c:numRef>
          </c:val>
        </c:ser>
        <c:ser>
          <c:idx val="1"/>
          <c:order val="1"/>
          <c:tx>
            <c:strRef>
              <c:f>Diagramok!$C$28:$E$28</c:f>
              <c:strCache>
                <c:ptCount val="1"/>
                <c:pt idx="0">
                  <c:v>Heti futó terhelés</c:v>
                </c:pt>
              </c:strCache>
            </c:strRef>
          </c:tx>
          <c:spPr>
            <a:solidFill>
              <a:schemeClr val="accent6"/>
            </a:solidFill>
            <a:ln w="25400" cap="flat" cmpd="sng" algn="ctr">
              <a:solidFill>
                <a:schemeClr val="accent6">
                  <a:shade val="50000"/>
                </a:schemeClr>
              </a:solidFill>
              <a:prstDash val="solid"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strRef>
              <c:f>Diagramok!$F$26:$I$26</c:f>
              <c:strCache>
                <c:ptCount val="4"/>
                <c:pt idx="0">
                  <c:v>1. HÉT</c:v>
                </c:pt>
                <c:pt idx="1">
                  <c:v>2. HÉT</c:v>
                </c:pt>
                <c:pt idx="2">
                  <c:v>3. HÉT</c:v>
                </c:pt>
                <c:pt idx="3">
                  <c:v>4.HÉT</c:v>
                </c:pt>
              </c:strCache>
            </c:strRef>
          </c:cat>
          <c:val>
            <c:numRef>
              <c:f>Diagramok!$F$28:$I$28</c:f>
              <c:numCache>
                <c:formatCode>0</c:formatCode>
                <c:ptCount val="4"/>
                <c:pt idx="0">
                  <c:v>9607</c:v>
                </c:pt>
                <c:pt idx="1">
                  <c:v>15796.5</c:v>
                </c:pt>
                <c:pt idx="2">
                  <c:v>11107</c:v>
                </c:pt>
                <c:pt idx="3">
                  <c:v>16462</c:v>
                </c:pt>
              </c:numCache>
            </c:numRef>
          </c:val>
        </c:ser>
        <c:ser>
          <c:idx val="2"/>
          <c:order val="2"/>
          <c:tx>
            <c:strRef>
              <c:f>Diagramok!$C$29:$E$29</c:f>
              <c:strCache>
                <c:ptCount val="1"/>
                <c:pt idx="0">
                  <c:v>Összes terhelés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scene3d>
              <a:camera prst="orthographicFront"/>
              <a:lightRig rig="threePt" dir="t"/>
            </a:scene3d>
            <a:sp3d>
              <a:bevelT w="114300" prst="artDeco"/>
            </a:sp3d>
          </c:spPr>
          <c:invertIfNegative val="0"/>
          <c:cat>
            <c:strRef>
              <c:f>Diagramok!$F$26:$I$26</c:f>
              <c:strCache>
                <c:ptCount val="4"/>
                <c:pt idx="0">
                  <c:v>1. HÉT</c:v>
                </c:pt>
                <c:pt idx="1">
                  <c:v>2. HÉT</c:v>
                </c:pt>
                <c:pt idx="2">
                  <c:v>3. HÉT</c:v>
                </c:pt>
                <c:pt idx="3">
                  <c:v>4.HÉT</c:v>
                </c:pt>
              </c:strCache>
            </c:strRef>
          </c:cat>
          <c:val>
            <c:numRef>
              <c:f>Diagramok!$F$29:$I$29</c:f>
              <c:numCache>
                <c:formatCode>0</c:formatCode>
                <c:ptCount val="4"/>
                <c:pt idx="0">
                  <c:v>18309.854405398524</c:v>
                </c:pt>
                <c:pt idx="1">
                  <c:v>35900.423251993103</c:v>
                </c:pt>
                <c:pt idx="2">
                  <c:v>36229.998438816088</c:v>
                </c:pt>
                <c:pt idx="3">
                  <c:v>26940.321568627449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323072"/>
        <c:axId val="248324864"/>
      </c:barChart>
      <c:catAx>
        <c:axId val="24832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8324864"/>
        <c:crosses val="autoZero"/>
        <c:auto val="1"/>
        <c:lblAlgn val="ctr"/>
        <c:lblOffset val="100"/>
        <c:noMultiLvlLbl val="0"/>
      </c:catAx>
      <c:valAx>
        <c:axId val="2483248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48323072"/>
        <c:crosses val="autoZero"/>
        <c:crossBetween val="between"/>
      </c:valAx>
      <c:spPr>
        <a:pattFill prst="pct5">
          <a:fgClr>
            <a:schemeClr val="accent1"/>
          </a:fgClr>
          <a:bgClr>
            <a:schemeClr val="bg1"/>
          </a:bgClr>
        </a:pattFill>
        <a:ln>
          <a:solidFill>
            <a:schemeClr val="accent1"/>
          </a:solidFill>
        </a:ln>
      </c:spPr>
    </c:plotArea>
    <c:legend>
      <c:legendPos val="r"/>
      <c:layout>
        <c:manualLayout>
          <c:xMode val="edge"/>
          <c:yMode val="edge"/>
          <c:x val="0.79772556526764438"/>
          <c:y val="0.35217213232961264"/>
          <c:w val="0.1931001228057502"/>
          <c:h val="0.22239566208070141"/>
        </c:manualLayout>
      </c:layout>
      <c:overlay val="0"/>
      <c:spPr>
        <a:solidFill>
          <a:schemeClr val="accent4">
            <a:lumMod val="20000"/>
            <a:lumOff val="80000"/>
          </a:schemeClr>
        </a:solidFill>
      </c:spPr>
      <c:txPr>
        <a:bodyPr/>
        <a:lstStyle/>
        <a:p>
          <a:pPr>
            <a:defRPr sz="1100" baseline="0"/>
          </a:pPr>
          <a:endParaRPr lang="hu-HU"/>
        </a:p>
      </c:txPr>
    </c:legend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66796356337811E-2"/>
          <c:y val="1.9327061551985335E-2"/>
          <c:w val="0.72112731202717306"/>
          <c:h val="0.885497471960898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Diagramok!$C$58:$E$58</c:f>
              <c:strCache>
                <c:ptCount val="1"/>
                <c:pt idx="0">
                  <c:v>Heti súlyzós terhelés</c:v>
                </c:pt>
              </c:strCache>
            </c:strRef>
          </c:tx>
          <c:spPr>
            <a:solidFill>
              <a:srgbClr val="7030A0"/>
            </a:solidFill>
            <a:ln w="25400" cap="flat" cmpd="sng" algn="ctr">
              <a:solidFill>
                <a:schemeClr val="accent1"/>
              </a:solidFill>
              <a:prstDash val="solid"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Diagramok!$F$57:$K$57</c:f>
              <c:strCache>
                <c:ptCount val="3"/>
                <c:pt idx="0">
                  <c:v>1. HÉT</c:v>
                </c:pt>
                <c:pt idx="1">
                  <c:v>2. HÉT</c:v>
                </c:pt>
                <c:pt idx="2">
                  <c:v>3. HÉT</c:v>
                </c:pt>
              </c:strCache>
            </c:strRef>
          </c:cat>
          <c:val>
            <c:numRef>
              <c:f>Diagramok!$F$58:$K$58</c:f>
              <c:numCache>
                <c:formatCode>0</c:formatCode>
                <c:ptCount val="6"/>
                <c:pt idx="0">
                  <c:v>3932.1012477718359</c:v>
                </c:pt>
                <c:pt idx="1">
                  <c:v>4735.1351158645275</c:v>
                </c:pt>
                <c:pt idx="2">
                  <c:v>15910.56415545239</c:v>
                </c:pt>
              </c:numCache>
            </c:numRef>
          </c:val>
        </c:ser>
        <c:ser>
          <c:idx val="1"/>
          <c:order val="1"/>
          <c:tx>
            <c:strRef>
              <c:f>Diagramok!$C$59:$E$59</c:f>
              <c:strCache>
                <c:ptCount val="1"/>
                <c:pt idx="0">
                  <c:v>Heti futó terhelés</c:v>
                </c:pt>
              </c:strCache>
            </c:strRef>
          </c:tx>
          <c:spPr>
            <a:solidFill>
              <a:srgbClr val="FFC000"/>
            </a:solidFill>
            <a:ln w="25400" cap="flat" cmpd="sng" algn="ctr">
              <a:solidFill>
                <a:schemeClr val="accent2"/>
              </a:solidFill>
              <a:prstDash val="solid"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Diagramok!$F$57:$K$57</c:f>
              <c:strCache>
                <c:ptCount val="3"/>
                <c:pt idx="0">
                  <c:v>1. HÉT</c:v>
                </c:pt>
                <c:pt idx="1">
                  <c:v>2. HÉT</c:v>
                </c:pt>
                <c:pt idx="2">
                  <c:v>3. HÉT</c:v>
                </c:pt>
              </c:strCache>
            </c:strRef>
          </c:cat>
          <c:val>
            <c:numRef>
              <c:f>Diagramok!$F$59:$K$59</c:f>
              <c:numCache>
                <c:formatCode>0</c:formatCode>
                <c:ptCount val="6"/>
                <c:pt idx="0">
                  <c:v>13598</c:v>
                </c:pt>
                <c:pt idx="1">
                  <c:v>15062.5</c:v>
                </c:pt>
                <c:pt idx="2">
                  <c:v>21498.5</c:v>
                </c:pt>
              </c:numCache>
            </c:numRef>
          </c:val>
        </c:ser>
        <c:ser>
          <c:idx val="2"/>
          <c:order val="2"/>
          <c:tx>
            <c:strRef>
              <c:f>Diagramok!$C$60:$E$60</c:f>
              <c:strCache>
                <c:ptCount val="1"/>
                <c:pt idx="0">
                  <c:v>Összes terhelés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 w="25400" cap="flat" cmpd="sng" algn="ctr">
              <a:solidFill>
                <a:schemeClr val="accent1"/>
              </a:solidFill>
              <a:prstDash val="solid"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Diagramok!$F$57:$K$57</c:f>
              <c:strCache>
                <c:ptCount val="3"/>
                <c:pt idx="0">
                  <c:v>1. HÉT</c:v>
                </c:pt>
                <c:pt idx="1">
                  <c:v>2. HÉT</c:v>
                </c:pt>
                <c:pt idx="2">
                  <c:v>3. HÉT</c:v>
                </c:pt>
              </c:strCache>
            </c:strRef>
          </c:cat>
          <c:val>
            <c:numRef>
              <c:f>Diagramok!$F$60:$K$60</c:f>
              <c:numCache>
                <c:formatCode>0</c:formatCode>
                <c:ptCount val="6"/>
                <c:pt idx="0">
                  <c:v>17530.101247771836</c:v>
                </c:pt>
                <c:pt idx="1">
                  <c:v>19797.635115864527</c:v>
                </c:pt>
                <c:pt idx="2">
                  <c:v>37409.06415545239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359936"/>
        <c:axId val="248369920"/>
      </c:barChart>
      <c:catAx>
        <c:axId val="248359936"/>
        <c:scaling>
          <c:orientation val="minMax"/>
        </c:scaling>
        <c:delete val="0"/>
        <c:axPos val="b"/>
        <c:majorTickMark val="out"/>
        <c:minorTickMark val="none"/>
        <c:tickLblPos val="nextTo"/>
        <c:crossAx val="248369920"/>
        <c:crosses val="autoZero"/>
        <c:auto val="1"/>
        <c:lblAlgn val="ctr"/>
        <c:lblOffset val="100"/>
        <c:noMultiLvlLbl val="0"/>
      </c:catAx>
      <c:valAx>
        <c:axId val="24836992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48359936"/>
        <c:crosses val="autoZero"/>
        <c:crossBetween val="between"/>
      </c:valAx>
      <c:spPr>
        <a:gradFill flip="none" rotWithShape="1">
          <a:gsLst>
            <a:gs pos="0">
              <a:schemeClr val="accent3">
                <a:lumMod val="40000"/>
                <a:lumOff val="60000"/>
                <a:shade val="30000"/>
                <a:satMod val="115000"/>
              </a:schemeClr>
            </a:gs>
            <a:gs pos="50000">
              <a:schemeClr val="accent3">
                <a:lumMod val="40000"/>
                <a:lumOff val="60000"/>
                <a:shade val="67500"/>
                <a:satMod val="115000"/>
              </a:schemeClr>
            </a:gs>
            <a:gs pos="100000">
              <a:schemeClr val="accent3">
                <a:lumMod val="40000"/>
                <a:lumOff val="60000"/>
                <a:shade val="100000"/>
                <a:satMod val="115000"/>
              </a:schemeClr>
            </a:gs>
          </a:gsLst>
          <a:lin ang="10800000" scaled="1"/>
          <a:tileRect/>
        </a:gradFill>
      </c:spPr>
    </c:plotArea>
    <c:legend>
      <c:legendPos val="r"/>
      <c:overlay val="0"/>
      <c:txPr>
        <a:bodyPr/>
        <a:lstStyle/>
        <a:p>
          <a:pPr>
            <a:defRPr sz="1200"/>
          </a:pPr>
          <a:endParaRPr lang="hu-H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Diagramok!$C$91:$E$91</c:f>
              <c:strCache>
                <c:ptCount val="1"/>
                <c:pt idx="0">
                  <c:v>Heti súlyzós terhelés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2">
                  <a:lumMod val="75000"/>
                </a:schemeClr>
              </a:solidFill>
            </a:ln>
            <a:scene3d>
              <a:camera prst="orthographicFront"/>
              <a:lightRig rig="soft" dir="t">
                <a:rot lat="0" lon="0" rev="0"/>
              </a:lightRig>
            </a:scene3d>
            <a:sp3d prstMaterial="matte">
              <a:bevelT w="63500" h="63500" prst="artDeco"/>
              <a:contourClr>
                <a:srgbClr val="000000"/>
              </a:contourClr>
            </a:sp3d>
          </c:spPr>
          <c:invertIfNegative val="0"/>
          <c:cat>
            <c:strRef>
              <c:f>Diagramok!$F$90:$K$90</c:f>
              <c:strCache>
                <c:ptCount val="4"/>
                <c:pt idx="0">
                  <c:v>1. HÉT</c:v>
                </c:pt>
                <c:pt idx="1">
                  <c:v>2. HÉT</c:v>
                </c:pt>
                <c:pt idx="2">
                  <c:v>3. HÉT</c:v>
                </c:pt>
                <c:pt idx="3">
                  <c:v>4.HÉT</c:v>
                </c:pt>
              </c:strCache>
            </c:strRef>
          </c:cat>
          <c:val>
            <c:numRef>
              <c:f>Diagramok!$F$91:$K$91</c:f>
              <c:numCache>
                <c:formatCode>0</c:formatCode>
                <c:ptCount val="6"/>
                <c:pt idx="0">
                  <c:v>13851.148484848483</c:v>
                </c:pt>
                <c:pt idx="1">
                  <c:v>14219.936142289083</c:v>
                </c:pt>
              </c:numCache>
            </c:numRef>
          </c:val>
        </c:ser>
        <c:ser>
          <c:idx val="1"/>
          <c:order val="1"/>
          <c:tx>
            <c:strRef>
              <c:f>Diagramok!$C$92:$E$92</c:f>
              <c:strCache>
                <c:ptCount val="1"/>
                <c:pt idx="0">
                  <c:v>Heti futó &amp; plyo terhelés</c:v>
                </c:pt>
              </c:strCache>
            </c:strRef>
          </c:tx>
          <c:spPr>
            <a:solidFill>
              <a:srgbClr val="FFCC00"/>
            </a:solidFill>
            <a:ln w="25400" cap="flat" cmpd="sng" algn="ctr">
              <a:solidFill>
                <a:schemeClr val="accent2"/>
              </a:solidFill>
              <a:prstDash val="solid"/>
            </a:ln>
            <a:effectLst/>
            <a:scene3d>
              <a:camera prst="orthographicFront"/>
              <a:lightRig rig="threePt" dir="t"/>
            </a:scene3d>
            <a:sp3d prstMaterial="matte">
              <a:bevelT w="63500" h="63500" prst="artDeco"/>
              <a:contourClr>
                <a:srgbClr val="000000"/>
              </a:contourClr>
            </a:sp3d>
          </c:spPr>
          <c:invertIfNegative val="0"/>
          <c:cat>
            <c:strRef>
              <c:f>Diagramok!$F$90:$K$90</c:f>
              <c:strCache>
                <c:ptCount val="4"/>
                <c:pt idx="0">
                  <c:v>1. HÉT</c:v>
                </c:pt>
                <c:pt idx="1">
                  <c:v>2. HÉT</c:v>
                </c:pt>
                <c:pt idx="2">
                  <c:v>3. HÉT</c:v>
                </c:pt>
                <c:pt idx="3">
                  <c:v>4.HÉT</c:v>
                </c:pt>
              </c:strCache>
            </c:strRef>
          </c:cat>
          <c:val>
            <c:numRef>
              <c:f>Diagramok!$F$92:$K$92</c:f>
              <c:numCache>
                <c:formatCode>0</c:formatCode>
                <c:ptCount val="6"/>
                <c:pt idx="0">
                  <c:v>16893.5</c:v>
                </c:pt>
                <c:pt idx="1">
                  <c:v>24189</c:v>
                </c:pt>
              </c:numCache>
            </c:numRef>
          </c:val>
        </c:ser>
        <c:ser>
          <c:idx val="2"/>
          <c:order val="2"/>
          <c:tx>
            <c:strRef>
              <c:f>Diagramok!$C$93:$E$93</c:f>
              <c:strCache>
                <c:ptCount val="1"/>
                <c:pt idx="0">
                  <c:v>Összes terhelés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chemeClr val="tx2">
                  <a:lumMod val="75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cat>
            <c:strRef>
              <c:f>Diagramok!$F$90:$K$90</c:f>
              <c:strCache>
                <c:ptCount val="4"/>
                <c:pt idx="0">
                  <c:v>1. HÉT</c:v>
                </c:pt>
                <c:pt idx="1">
                  <c:v>2. HÉT</c:v>
                </c:pt>
                <c:pt idx="2">
                  <c:v>3. HÉT</c:v>
                </c:pt>
                <c:pt idx="3">
                  <c:v>4.HÉT</c:v>
                </c:pt>
              </c:strCache>
            </c:strRef>
          </c:cat>
          <c:val>
            <c:numRef>
              <c:f>Diagramok!$F$93:$K$93</c:f>
              <c:numCache>
                <c:formatCode>0</c:formatCode>
                <c:ptCount val="6"/>
                <c:pt idx="0">
                  <c:v>30744.648484848483</c:v>
                </c:pt>
                <c:pt idx="1">
                  <c:v>38408.93614228908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203904"/>
        <c:axId val="248213888"/>
      </c:barChart>
      <c:catAx>
        <c:axId val="248203904"/>
        <c:scaling>
          <c:orientation val="minMax"/>
        </c:scaling>
        <c:delete val="0"/>
        <c:axPos val="b"/>
        <c:majorTickMark val="out"/>
        <c:minorTickMark val="none"/>
        <c:tickLblPos val="nextTo"/>
        <c:crossAx val="248213888"/>
        <c:crosses val="autoZero"/>
        <c:auto val="1"/>
        <c:lblAlgn val="ctr"/>
        <c:lblOffset val="100"/>
        <c:noMultiLvlLbl val="0"/>
      </c:catAx>
      <c:valAx>
        <c:axId val="24821388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48203904"/>
        <c:crosses val="autoZero"/>
        <c:crossBetween val="between"/>
      </c:valAx>
      <c:spPr>
        <a:gradFill flip="none" rotWithShape="1">
          <a:gsLst>
            <a:gs pos="0">
              <a:schemeClr val="accent5">
                <a:lumMod val="20000"/>
                <a:lumOff val="80000"/>
                <a:shade val="30000"/>
                <a:satMod val="115000"/>
              </a:schemeClr>
            </a:gs>
            <a:gs pos="50000">
              <a:schemeClr val="accent5">
                <a:lumMod val="20000"/>
                <a:lumOff val="80000"/>
                <a:shade val="67500"/>
                <a:satMod val="115000"/>
              </a:schemeClr>
            </a:gs>
            <a:gs pos="100000">
              <a:schemeClr val="accent5">
                <a:lumMod val="20000"/>
                <a:lumOff val="80000"/>
                <a:shade val="100000"/>
                <a:satMod val="115000"/>
              </a:schemeClr>
            </a:gs>
          </a:gsLst>
          <a:lin ang="10800000" scaled="1"/>
          <a:tileRect/>
        </a:gradFill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99</xdr:row>
      <xdr:rowOff>38100</xdr:rowOff>
    </xdr:from>
    <xdr:to>
      <xdr:col>13</xdr:col>
      <xdr:colOff>266699</xdr:colOff>
      <xdr:row>121</xdr:row>
      <xdr:rowOff>161925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209551</xdr:colOff>
      <xdr:row>1</xdr:row>
      <xdr:rowOff>47625</xdr:rowOff>
    </xdr:from>
    <xdr:to>
      <xdr:col>13</xdr:col>
      <xdr:colOff>590551</xdr:colOff>
      <xdr:row>24</xdr:row>
      <xdr:rowOff>0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390525</xdr:colOff>
      <xdr:row>33</xdr:row>
      <xdr:rowOff>161925</xdr:rowOff>
    </xdr:from>
    <xdr:to>
      <xdr:col>13</xdr:col>
      <xdr:colOff>561975</xdr:colOff>
      <xdr:row>54</xdr:row>
      <xdr:rowOff>171450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238125</xdr:colOff>
      <xdr:row>66</xdr:row>
      <xdr:rowOff>19049</xdr:rowOff>
    </xdr:from>
    <xdr:to>
      <xdr:col>13</xdr:col>
      <xdr:colOff>581025</xdr:colOff>
      <xdr:row>86</xdr:row>
      <xdr:rowOff>104774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495300</xdr:colOff>
      <xdr:row>66</xdr:row>
      <xdr:rowOff>85726</xdr:rowOff>
    </xdr:from>
    <xdr:to>
      <xdr:col>13</xdr:col>
      <xdr:colOff>428625</xdr:colOff>
      <xdr:row>71</xdr:row>
      <xdr:rowOff>161925</xdr:rowOff>
    </xdr:to>
    <xdr:sp macro="" textlink="">
      <xdr:nvSpPr>
        <xdr:cNvPr id="6" name="Szövegdoboz 5"/>
        <xdr:cNvSpPr txBox="1"/>
      </xdr:nvSpPr>
      <xdr:spPr>
        <a:xfrm>
          <a:off x="6591300" y="12753976"/>
          <a:ext cx="1762125" cy="102869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400" b="1">
              <a:latin typeface="Times New Roman" pitchFamily="18" charset="0"/>
              <a:cs typeface="Times New Roman" pitchFamily="18" charset="0"/>
            </a:rPr>
            <a:t>III. Makrociklus:</a:t>
          </a:r>
        </a:p>
        <a:p>
          <a:pPr algn="l"/>
          <a:r>
            <a:rPr lang="hu-HU" sz="1200" b="1">
              <a:latin typeface="Times New Roman" pitchFamily="18" charset="0"/>
              <a:cs typeface="Times New Roman" pitchFamily="18" charset="0"/>
            </a:rPr>
            <a:t>Technika és gyorsasági  állóképesség</a:t>
          </a:r>
        </a:p>
        <a:p>
          <a:r>
            <a:rPr lang="hu-HU" sz="1200" b="1">
              <a:latin typeface="Times New Roman" pitchFamily="18" charset="0"/>
              <a:cs typeface="Times New Roman" pitchFamily="18" charset="0"/>
            </a:rPr>
            <a:t>(6 hét)</a:t>
          </a:r>
        </a:p>
      </xdr:txBody>
    </xdr:sp>
    <xdr:clientData/>
  </xdr:twoCellAnchor>
  <xdr:twoCellAnchor>
    <xdr:from>
      <xdr:col>10</xdr:col>
      <xdr:colOff>342900</xdr:colOff>
      <xdr:row>99</xdr:row>
      <xdr:rowOff>85726</xdr:rowOff>
    </xdr:from>
    <xdr:to>
      <xdr:col>13</xdr:col>
      <xdr:colOff>276225</xdr:colOff>
      <xdr:row>104</xdr:row>
      <xdr:rowOff>161925</xdr:rowOff>
    </xdr:to>
    <xdr:sp macro="" textlink="">
      <xdr:nvSpPr>
        <xdr:cNvPr id="10" name="Szövegdoboz 9"/>
        <xdr:cNvSpPr txBox="1"/>
      </xdr:nvSpPr>
      <xdr:spPr>
        <a:xfrm>
          <a:off x="6438900" y="18707101"/>
          <a:ext cx="1762125" cy="1028699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400" b="1">
              <a:latin typeface="Times New Roman" pitchFamily="18" charset="0"/>
              <a:cs typeface="Times New Roman" pitchFamily="18" charset="0"/>
            </a:rPr>
            <a:t>IV. Makrociklus:</a:t>
          </a:r>
        </a:p>
        <a:p>
          <a:pPr algn="l"/>
          <a:r>
            <a:rPr lang="hu-HU" sz="1200" b="1">
              <a:latin typeface="Times New Roman" pitchFamily="18" charset="0"/>
              <a:cs typeface="Times New Roman" pitchFamily="18" charset="0"/>
            </a:rPr>
            <a:t>Vereseny</a:t>
          </a:r>
          <a:r>
            <a:rPr lang="hu-HU" sz="1200" b="1" baseline="0">
              <a:latin typeface="Times New Roman" pitchFamily="18" charset="0"/>
              <a:cs typeface="Times New Roman" pitchFamily="18" charset="0"/>
            </a:rPr>
            <a:t> és gyorsasági</a:t>
          </a:r>
          <a:endParaRPr lang="hu-HU" sz="1200" b="1">
            <a:latin typeface="Times New Roman" pitchFamily="18" charset="0"/>
            <a:cs typeface="Times New Roman" pitchFamily="18" charset="0"/>
          </a:endParaRPr>
        </a:p>
        <a:p>
          <a:r>
            <a:rPr lang="hu-HU" sz="1200" b="1">
              <a:latin typeface="Times New Roman" pitchFamily="18" charset="0"/>
              <a:cs typeface="Times New Roman" pitchFamily="18" charset="0"/>
            </a:rPr>
            <a:t>(6 hét)</a:t>
          </a:r>
        </a:p>
      </xdr:txBody>
    </xdr:sp>
    <xdr:clientData/>
  </xdr:twoCellAnchor>
  <xdr:twoCellAnchor>
    <xdr:from>
      <xdr:col>3</xdr:col>
      <xdr:colOff>257175</xdr:colOff>
      <xdr:row>100</xdr:row>
      <xdr:rowOff>114300</xdr:rowOff>
    </xdr:from>
    <xdr:to>
      <xdr:col>10</xdr:col>
      <xdr:colOff>342900</xdr:colOff>
      <xdr:row>101</xdr:row>
      <xdr:rowOff>152400</xdr:rowOff>
    </xdr:to>
    <xdr:sp macro="" textlink="">
      <xdr:nvSpPr>
        <xdr:cNvPr id="11" name="Szövegdoboz 10"/>
        <xdr:cNvSpPr txBox="1"/>
      </xdr:nvSpPr>
      <xdr:spPr>
        <a:xfrm>
          <a:off x="2085975" y="18926175"/>
          <a:ext cx="4352925" cy="22860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hu-HU" sz="1200" b="1">
              <a:solidFill>
                <a:srgbClr val="FF0000"/>
              </a:solidFill>
            </a:rPr>
            <a:t>VERSENY</a:t>
          </a:r>
          <a:r>
            <a:rPr lang="hu-HU" sz="1200" b="1" baseline="0">
              <a:solidFill>
                <a:srgbClr val="FF0000"/>
              </a:solidFill>
            </a:rPr>
            <a:t>  és Gyorsasági ciklus</a:t>
          </a:r>
          <a:r>
            <a:rPr lang="hu-HU" sz="1200" b="1">
              <a:solidFill>
                <a:srgbClr val="FF0000"/>
              </a:solidFill>
            </a:rPr>
            <a:t/>
          </a:r>
          <a:br>
            <a:rPr lang="hu-HU" sz="1200" b="1">
              <a:solidFill>
                <a:srgbClr val="FF0000"/>
              </a:solidFill>
            </a:rPr>
          </a:br>
          <a:endParaRPr lang="hu-HU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533400</xdr:colOff>
      <xdr:row>103</xdr:row>
      <xdr:rowOff>76200</xdr:rowOff>
    </xdr:from>
    <xdr:to>
      <xdr:col>4</xdr:col>
      <xdr:colOff>581025</xdr:colOff>
      <xdr:row>106</xdr:row>
      <xdr:rowOff>38100</xdr:rowOff>
    </xdr:to>
    <xdr:sp macro="" textlink="">
      <xdr:nvSpPr>
        <xdr:cNvPr id="7" name="Lekerekített téglalap feliratnak 6"/>
        <xdr:cNvSpPr/>
      </xdr:nvSpPr>
      <xdr:spPr>
        <a:xfrm>
          <a:off x="1752600" y="19878675"/>
          <a:ext cx="1266825" cy="533400"/>
        </a:xfrm>
        <a:prstGeom prst="wedgeRoundRectCallout">
          <a:avLst>
            <a:gd name="adj1" fmla="val -20269"/>
            <a:gd name="adj2" fmla="val 181979"/>
            <a:gd name="adj3" fmla="val 16667"/>
          </a:avLst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200" b="1">
              <a:solidFill>
                <a:srgbClr val="FF0000"/>
              </a:solidFill>
            </a:rPr>
            <a:t>Felmérés volt hétfőn</a:t>
          </a:r>
          <a:endParaRPr lang="hu-HU" sz="1100"/>
        </a:p>
      </xdr:txBody>
    </xdr:sp>
    <xdr:clientData/>
  </xdr:twoCellAnchor>
  <xdr:twoCellAnchor>
    <xdr:from>
      <xdr:col>4</xdr:col>
      <xdr:colOff>495300</xdr:colOff>
      <xdr:row>69</xdr:row>
      <xdr:rowOff>28575</xdr:rowOff>
    </xdr:from>
    <xdr:to>
      <xdr:col>6</xdr:col>
      <xdr:colOff>542925</xdr:colOff>
      <xdr:row>73</xdr:row>
      <xdr:rowOff>104775</xdr:rowOff>
    </xdr:to>
    <xdr:sp macro="" textlink="">
      <xdr:nvSpPr>
        <xdr:cNvPr id="12" name="Lekerekített téglalap feliratnak 11"/>
        <xdr:cNvSpPr/>
      </xdr:nvSpPr>
      <xdr:spPr>
        <a:xfrm>
          <a:off x="2933700" y="13296900"/>
          <a:ext cx="1266825" cy="838200"/>
        </a:xfrm>
        <a:prstGeom prst="wedgeRoundRectCallout">
          <a:avLst>
            <a:gd name="adj1" fmla="val -75908"/>
            <a:gd name="adj2" fmla="val 242045"/>
            <a:gd name="adj3" fmla="val 16667"/>
          </a:avLst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400" b="1">
              <a:solidFill>
                <a:srgbClr val="FF0000"/>
              </a:solidFill>
            </a:rPr>
            <a:t>Nyaralás</a:t>
          </a:r>
        </a:p>
        <a:p>
          <a:pPr algn="l"/>
          <a:r>
            <a:rPr lang="hu-HU" sz="1100"/>
            <a:t>Vasárnaptól</a:t>
          </a:r>
        </a:p>
      </xdr:txBody>
    </xdr:sp>
    <xdr:clientData/>
  </xdr:twoCellAnchor>
  <xdr:twoCellAnchor>
    <xdr:from>
      <xdr:col>5</xdr:col>
      <xdr:colOff>200024</xdr:colOff>
      <xdr:row>102</xdr:row>
      <xdr:rowOff>123825</xdr:rowOff>
    </xdr:from>
    <xdr:to>
      <xdr:col>8</xdr:col>
      <xdr:colOff>323850</xdr:colOff>
      <xdr:row>105</xdr:row>
      <xdr:rowOff>76200</xdr:rowOff>
    </xdr:to>
    <xdr:sp macro="" textlink="">
      <xdr:nvSpPr>
        <xdr:cNvPr id="8" name="Ellipszis feliratnak 7"/>
        <xdr:cNvSpPr/>
      </xdr:nvSpPr>
      <xdr:spPr>
        <a:xfrm>
          <a:off x="3248024" y="19735800"/>
          <a:ext cx="1952626" cy="523875"/>
        </a:xfrm>
        <a:prstGeom prst="wedgeEllipseCallout">
          <a:avLst>
            <a:gd name="adj1" fmla="val -49843"/>
            <a:gd name="adj2" fmla="val 297204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000">
              <a:solidFill>
                <a:srgbClr val="FF0000"/>
              </a:solidFill>
            </a:rPr>
            <a:t>OB 28.-án Bp.</a:t>
          </a:r>
        </a:p>
      </xdr:txBody>
    </xdr:sp>
    <xdr:clientData/>
  </xdr:twoCellAnchor>
  <xdr:twoCellAnchor>
    <xdr:from>
      <xdr:col>2</xdr:col>
      <xdr:colOff>342900</xdr:colOff>
      <xdr:row>36</xdr:row>
      <xdr:rowOff>66675</xdr:rowOff>
    </xdr:from>
    <xdr:to>
      <xdr:col>4</xdr:col>
      <xdr:colOff>390525</xdr:colOff>
      <xdr:row>40</xdr:row>
      <xdr:rowOff>19050</xdr:rowOff>
    </xdr:to>
    <xdr:sp macro="" textlink="">
      <xdr:nvSpPr>
        <xdr:cNvPr id="13" name="Lekerekített téglalap feliratnak 12"/>
        <xdr:cNvSpPr/>
      </xdr:nvSpPr>
      <xdr:spPr>
        <a:xfrm>
          <a:off x="1562100" y="6972300"/>
          <a:ext cx="1266825" cy="714375"/>
        </a:xfrm>
        <a:prstGeom prst="wedgeRoundRectCallout">
          <a:avLst>
            <a:gd name="adj1" fmla="val -1473"/>
            <a:gd name="adj2" fmla="val 101136"/>
            <a:gd name="adj3" fmla="val 16667"/>
          </a:avLst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200" b="1">
              <a:solidFill>
                <a:srgbClr val="FF0000"/>
              </a:solidFill>
            </a:rPr>
            <a:t>VERSENY</a:t>
          </a:r>
        </a:p>
        <a:p>
          <a:pPr algn="l"/>
          <a:r>
            <a:rPr lang="hu-HU" sz="1100"/>
            <a:t>Vasárnap</a:t>
          </a:r>
        </a:p>
        <a:p>
          <a:pPr algn="l"/>
          <a:r>
            <a:rPr lang="hu-HU" sz="1100"/>
            <a:t>12,12 és 25,35</a:t>
          </a:r>
        </a:p>
      </xdr:txBody>
    </xdr:sp>
    <xdr:clientData/>
  </xdr:twoCellAnchor>
  <xdr:twoCellAnchor>
    <xdr:from>
      <xdr:col>6</xdr:col>
      <xdr:colOff>466724</xdr:colOff>
      <xdr:row>105</xdr:row>
      <xdr:rowOff>171450</xdr:rowOff>
    </xdr:from>
    <xdr:to>
      <xdr:col>9</xdr:col>
      <xdr:colOff>590550</xdr:colOff>
      <xdr:row>108</xdr:row>
      <xdr:rowOff>66675</xdr:rowOff>
    </xdr:to>
    <xdr:sp macro="" textlink="">
      <xdr:nvSpPr>
        <xdr:cNvPr id="15" name="Ellipszis feliratnak 14"/>
        <xdr:cNvSpPr/>
      </xdr:nvSpPr>
      <xdr:spPr>
        <a:xfrm>
          <a:off x="4124324" y="20354925"/>
          <a:ext cx="1952626" cy="466725"/>
        </a:xfrm>
        <a:prstGeom prst="wedgeEllipseCallout">
          <a:avLst>
            <a:gd name="adj1" fmla="val -46916"/>
            <a:gd name="adj2" fmla="val 191082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000">
              <a:solidFill>
                <a:srgbClr val="FF0000"/>
              </a:solidFill>
            </a:rPr>
            <a:t>Verseny Bécs 04.-én .</a:t>
          </a:r>
        </a:p>
      </xdr:txBody>
    </xdr:sp>
    <xdr:clientData/>
  </xdr:twoCellAnchor>
  <xdr:twoCellAnchor>
    <xdr:from>
      <xdr:col>9</xdr:col>
      <xdr:colOff>123824</xdr:colOff>
      <xdr:row>113</xdr:row>
      <xdr:rowOff>133350</xdr:rowOff>
    </xdr:from>
    <xdr:to>
      <xdr:col>12</xdr:col>
      <xdr:colOff>247650</xdr:colOff>
      <xdr:row>116</xdr:row>
      <xdr:rowOff>142875</xdr:rowOff>
    </xdr:to>
    <xdr:sp macro="" textlink="">
      <xdr:nvSpPr>
        <xdr:cNvPr id="14" name="Ellipszis feliratnak 13"/>
        <xdr:cNvSpPr/>
      </xdr:nvSpPr>
      <xdr:spPr>
        <a:xfrm>
          <a:off x="5610224" y="21840825"/>
          <a:ext cx="1952626" cy="581025"/>
        </a:xfrm>
        <a:prstGeom prst="wedgeEllipseCallout">
          <a:avLst>
            <a:gd name="adj1" fmla="val -17648"/>
            <a:gd name="adj2" fmla="val 79773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000">
              <a:solidFill>
                <a:srgbClr val="FF0000"/>
              </a:solidFill>
            </a:rPr>
            <a:t>Utazás Zittauba. Pénteken előfutam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0.78555</cdr:x>
      <cdr:y>0.02418</cdr:y>
    </cdr:from>
    <cdr:to>
      <cdr:x>0.99183</cdr:x>
      <cdr:y>0.17582</cdr:y>
    </cdr:to>
    <cdr:sp macro="" textlink="">
      <cdr:nvSpPr>
        <cdr:cNvPr id="3" name="Szövegdoboz 1"/>
        <cdr:cNvSpPr txBox="1"/>
      </cdr:nvSpPr>
      <cdr:spPr>
        <a:xfrm xmlns:a="http://schemas.openxmlformats.org/drawingml/2006/main">
          <a:off x="6524624" y="104775"/>
          <a:ext cx="1713317" cy="65722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hu-HU" sz="1200" b="1">
              <a:solidFill>
                <a:schemeClr val="tx2"/>
              </a:solidFill>
              <a:latin typeface="Times New Roman" pitchFamily="18" charset="0"/>
              <a:cs typeface="Times New Roman" pitchFamily="18" charset="0"/>
            </a:rPr>
            <a:t>I. Makrociklus:</a:t>
          </a:r>
        </a:p>
        <a:p xmlns:a="http://schemas.openxmlformats.org/drawingml/2006/main">
          <a:pPr algn="l"/>
          <a:r>
            <a:rPr lang="hu-HU" sz="1200" b="1">
              <a:solidFill>
                <a:schemeClr val="tx2"/>
              </a:solidFill>
              <a:latin typeface="Times New Roman" pitchFamily="18" charset="0"/>
              <a:cs typeface="Times New Roman" pitchFamily="18" charset="0"/>
            </a:rPr>
            <a:t> Általános alapozás </a:t>
          </a:r>
        </a:p>
        <a:p xmlns:a="http://schemas.openxmlformats.org/drawingml/2006/main">
          <a:pPr algn="l"/>
          <a:r>
            <a:rPr lang="hu-HU" sz="1200" b="1">
              <a:solidFill>
                <a:schemeClr val="tx2"/>
              </a:solidFill>
              <a:latin typeface="Times New Roman" pitchFamily="18" charset="0"/>
              <a:cs typeface="Times New Roman" pitchFamily="18" charset="0"/>
            </a:rPr>
            <a:t>(4 hét) </a:t>
          </a:r>
        </a:p>
      </cdr:txBody>
    </cdr:sp>
  </cdr:relSizeAnchor>
  <cdr:relSizeAnchor xmlns:cdr="http://schemas.openxmlformats.org/drawingml/2006/chartDrawing">
    <cdr:from>
      <cdr:x>0.00115</cdr:x>
      <cdr:y>0.02198</cdr:y>
    </cdr:from>
    <cdr:to>
      <cdr:x>0.7844</cdr:x>
      <cdr:y>0.08571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9524" y="95250"/>
          <a:ext cx="6505575" cy="2762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hu-HU" sz="1200" b="1">
              <a:solidFill>
                <a:srgbClr val="0066FF"/>
              </a:solidFill>
            </a:rPr>
            <a:t>TERHELÉSES</a:t>
          </a:r>
          <a:r>
            <a:rPr lang="hu-HU" sz="1200" b="1" baseline="0">
              <a:solidFill>
                <a:srgbClr val="0066FF"/>
              </a:solidFill>
            </a:rPr>
            <a:t>  DIAGRAM (GENERAL)</a:t>
          </a:r>
          <a:endParaRPr lang="hu-HU" sz="1200" b="1">
            <a:solidFill>
              <a:srgbClr val="0066FF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</cdr:x>
      <cdr:y>0.02376</cdr:y>
    </cdr:from>
    <cdr:to>
      <cdr:x>0.77294</cdr:x>
      <cdr:y>0.10214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85756" y="95262"/>
          <a:ext cx="5772140" cy="31430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hu-HU" sz="1400" b="1">
              <a:solidFill>
                <a:srgbClr val="0070C0"/>
              </a:solidFill>
            </a:rPr>
            <a:t>Terheléses diagram (Speciális)</a:t>
          </a:r>
        </a:p>
      </cdr:txBody>
    </cdr:sp>
  </cdr:relSizeAnchor>
  <cdr:relSizeAnchor xmlns:cdr="http://schemas.openxmlformats.org/drawingml/2006/chartDrawing">
    <cdr:from>
      <cdr:x>0.78026</cdr:x>
      <cdr:y>0.05701</cdr:y>
    </cdr:from>
    <cdr:to>
      <cdr:x>0.975</cdr:x>
      <cdr:y>0.25416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5648325" y="228600"/>
          <a:ext cx="1409700" cy="790575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400" b="1"/>
            <a:t>II. Makrociklus</a:t>
          </a:r>
        </a:p>
        <a:p xmlns:a="http://schemas.openxmlformats.org/drawingml/2006/main">
          <a:r>
            <a:rPr lang="hu-HU" sz="1400" b="1"/>
            <a:t>Speciális erősítés</a:t>
          </a:r>
        </a:p>
        <a:p xmlns:a="http://schemas.openxmlformats.org/drawingml/2006/main">
          <a:r>
            <a:rPr lang="hu-HU" sz="1400" b="1"/>
            <a:t>(3 hét)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0.08065</cdr:x>
      <cdr:y>0.01467</cdr:y>
    </cdr:from>
    <cdr:to>
      <cdr:x>0.78456</cdr:x>
      <cdr:y>0.09291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666750" y="57151"/>
          <a:ext cx="5819775" cy="3048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40000"/>
            <a:lumOff val="6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hu-HU" sz="1400" b="1">
              <a:solidFill>
                <a:srgbClr val="0066FF"/>
              </a:solidFill>
            </a:rPr>
            <a:t>Terheléses diagram (Technika)</a:t>
          </a:r>
        </a:p>
      </cdr:txBody>
    </cdr:sp>
  </cdr:relSizeAnchor>
</c:userShape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34"/>
  <sheetViews>
    <sheetView topLeftCell="A309" zoomScaleNormal="100" zoomScaleSheetLayoutView="100" workbookViewId="0">
      <selection activeCell="S325" sqref="S325"/>
    </sheetView>
  </sheetViews>
  <sheetFormatPr defaultRowHeight="15" x14ac:dyDescent="0.25"/>
  <cols>
    <col min="1" max="1" width="24.28515625" customWidth="1"/>
    <col min="2" max="2" width="5.7109375" customWidth="1"/>
    <col min="3" max="10" width="6.7109375" customWidth="1"/>
    <col min="11" max="11" width="4.42578125" customWidth="1"/>
    <col min="12" max="12" width="6.7109375" customWidth="1"/>
    <col min="13" max="13" width="3.5703125" customWidth="1"/>
    <col min="14" max="15" width="6.7109375" customWidth="1"/>
    <col min="16" max="16" width="6.7109375" style="53" customWidth="1"/>
  </cols>
  <sheetData>
    <row r="1" spans="1:17" ht="8.25" customHeight="1" x14ac:dyDescent="0.25"/>
    <row r="2" spans="1:17" ht="18.75" customHeight="1" x14ac:dyDescent="0.35">
      <c r="A2" s="303" t="s">
        <v>91</v>
      </c>
      <c r="B2" s="337"/>
      <c r="C2" s="337"/>
      <c r="D2" s="337"/>
      <c r="E2" s="337"/>
      <c r="F2" s="337"/>
      <c r="G2" s="337"/>
      <c r="H2" s="337"/>
      <c r="I2" s="75"/>
      <c r="J2" s="76" t="s">
        <v>14</v>
      </c>
      <c r="K2" s="75"/>
      <c r="L2" s="335" t="s">
        <v>170</v>
      </c>
      <c r="M2" s="336"/>
      <c r="N2" s="336"/>
      <c r="O2" s="336"/>
      <c r="P2" s="336"/>
    </row>
    <row r="3" spans="1:17" ht="6.75" customHeight="1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32"/>
      <c r="L3" s="32"/>
      <c r="M3" s="49"/>
      <c r="N3" s="20"/>
      <c r="O3" s="20"/>
      <c r="P3" s="54"/>
      <c r="Q3" s="21"/>
    </row>
    <row r="4" spans="1:17" ht="24.75" thickBot="1" x14ac:dyDescent="0.3">
      <c r="A4" s="275" t="s">
        <v>171</v>
      </c>
      <c r="B4" s="277"/>
      <c r="C4" s="281" t="s">
        <v>1</v>
      </c>
      <c r="D4" s="282"/>
      <c r="E4" s="281" t="s">
        <v>2</v>
      </c>
      <c r="F4" s="282"/>
      <c r="G4" s="281" t="s">
        <v>3</v>
      </c>
      <c r="H4" s="282"/>
      <c r="I4" s="281" t="s">
        <v>4</v>
      </c>
      <c r="J4" s="282"/>
      <c r="K4" s="298" t="s">
        <v>5</v>
      </c>
      <c r="L4" s="299"/>
      <c r="M4" s="300"/>
      <c r="N4" s="312" t="s">
        <v>6</v>
      </c>
      <c r="O4" s="328"/>
      <c r="P4" s="58" t="s">
        <v>7</v>
      </c>
      <c r="Q4" s="21"/>
    </row>
    <row r="5" spans="1:17" ht="15.75" thickBot="1" x14ac:dyDescent="0.3">
      <c r="A5" s="276"/>
      <c r="B5" s="278"/>
      <c r="C5" s="11" t="s">
        <v>8</v>
      </c>
      <c r="D5" s="3" t="s">
        <v>12</v>
      </c>
      <c r="E5" s="3" t="s">
        <v>8</v>
      </c>
      <c r="F5" s="3" t="s">
        <v>12</v>
      </c>
      <c r="G5" s="3" t="s">
        <v>8</v>
      </c>
      <c r="H5" s="3" t="s">
        <v>12</v>
      </c>
      <c r="I5" s="3" t="s">
        <v>8</v>
      </c>
      <c r="J5" s="3" t="s">
        <v>12</v>
      </c>
      <c r="K5" s="288" t="s">
        <v>13</v>
      </c>
      <c r="L5" s="289"/>
      <c r="M5" s="290"/>
      <c r="N5" s="4" t="s">
        <v>8</v>
      </c>
      <c r="O5" s="4" t="s">
        <v>12</v>
      </c>
      <c r="P5" s="59" t="s">
        <v>11</v>
      </c>
      <c r="Q5" s="21"/>
    </row>
    <row r="6" spans="1:17" ht="15.75" thickBot="1" x14ac:dyDescent="0.3">
      <c r="A6" s="17" t="s">
        <v>27</v>
      </c>
      <c r="B6" s="278"/>
      <c r="C6" s="11">
        <v>1</v>
      </c>
      <c r="D6" s="3">
        <v>800</v>
      </c>
      <c r="E6" s="3"/>
      <c r="F6" s="3"/>
      <c r="G6" s="3"/>
      <c r="H6" s="3"/>
      <c r="I6" s="3"/>
      <c r="J6" s="3"/>
      <c r="K6" s="291" t="s">
        <v>26</v>
      </c>
      <c r="L6" s="3">
        <v>0.3</v>
      </c>
      <c r="M6" s="272"/>
      <c r="N6" s="4">
        <f t="shared" ref="N6:N10" si="0">SUM(C6,E6,G6,I6)</f>
        <v>1</v>
      </c>
      <c r="O6" s="4">
        <f>SUM(C6*D6,E6*F6,G6*H6,I6*J6)</f>
        <v>800</v>
      </c>
      <c r="P6" s="59">
        <f t="shared" ref="P6:P10" si="1">O6*L6</f>
        <v>240</v>
      </c>
      <c r="Q6" s="21"/>
    </row>
    <row r="7" spans="1:17" ht="15.75" thickBot="1" x14ac:dyDescent="0.3">
      <c r="A7" s="17" t="s">
        <v>28</v>
      </c>
      <c r="B7" s="278"/>
      <c r="C7" s="11">
        <v>2</v>
      </c>
      <c r="D7" s="3">
        <v>30</v>
      </c>
      <c r="E7" s="3">
        <v>2</v>
      </c>
      <c r="F7" s="3">
        <v>30</v>
      </c>
      <c r="G7" s="3">
        <v>2</v>
      </c>
      <c r="H7" s="3">
        <v>30</v>
      </c>
      <c r="I7" s="3">
        <v>2</v>
      </c>
      <c r="J7" s="3">
        <v>30</v>
      </c>
      <c r="K7" s="292"/>
      <c r="L7" s="3">
        <v>0.7</v>
      </c>
      <c r="M7" s="273"/>
      <c r="N7" s="4">
        <f t="shared" si="0"/>
        <v>8</v>
      </c>
      <c r="O7" s="4">
        <f t="shared" ref="O7:O10" si="2">SUM(C7*D7,E7*F7,G7*H7,I7*J7)</f>
        <v>240</v>
      </c>
      <c r="P7" s="59">
        <f t="shared" si="1"/>
        <v>168</v>
      </c>
      <c r="Q7" s="21"/>
    </row>
    <row r="8" spans="1:17" ht="15.75" thickBot="1" x14ac:dyDescent="0.3">
      <c r="A8" s="17" t="s">
        <v>29</v>
      </c>
      <c r="B8" s="278"/>
      <c r="C8" s="11">
        <v>8</v>
      </c>
      <c r="D8" s="3">
        <v>100</v>
      </c>
      <c r="E8" s="3">
        <v>1</v>
      </c>
      <c r="F8" s="3">
        <v>1500</v>
      </c>
      <c r="G8" s="3"/>
      <c r="H8" s="3"/>
      <c r="I8" s="3"/>
      <c r="J8" s="3"/>
      <c r="K8" s="292"/>
      <c r="L8" s="3">
        <v>0.65</v>
      </c>
      <c r="M8" s="273"/>
      <c r="N8" s="4">
        <f t="shared" si="0"/>
        <v>9</v>
      </c>
      <c r="O8" s="4">
        <f t="shared" si="2"/>
        <v>2300</v>
      </c>
      <c r="P8" s="59">
        <f>O8*L8*2</f>
        <v>2990</v>
      </c>
      <c r="Q8" s="48"/>
    </row>
    <row r="9" spans="1:17" ht="15.75" thickBot="1" x14ac:dyDescent="0.3">
      <c r="A9" s="17" t="s">
        <v>173</v>
      </c>
      <c r="B9" s="278"/>
      <c r="C9" s="194"/>
      <c r="D9" s="3"/>
      <c r="E9" s="3"/>
      <c r="F9" s="3"/>
      <c r="G9" s="3"/>
      <c r="H9" s="3"/>
      <c r="I9" s="3"/>
      <c r="J9" s="3"/>
      <c r="K9" s="292"/>
      <c r="L9" s="3"/>
      <c r="M9" s="273"/>
      <c r="N9" s="19"/>
      <c r="O9" s="19"/>
      <c r="P9" s="60">
        <v>400</v>
      </c>
      <c r="Q9" s="48"/>
    </row>
    <row r="10" spans="1:17" ht="15.75" thickBot="1" x14ac:dyDescent="0.3">
      <c r="A10" s="17" t="s">
        <v>30</v>
      </c>
      <c r="B10" s="279"/>
      <c r="C10" s="11">
        <v>1</v>
      </c>
      <c r="D10" s="3">
        <v>800</v>
      </c>
      <c r="E10" s="3"/>
      <c r="F10" s="3"/>
      <c r="G10" s="3"/>
      <c r="H10" s="3"/>
      <c r="I10" s="3"/>
      <c r="J10" s="3"/>
      <c r="K10" s="292"/>
      <c r="L10" s="3">
        <v>0.3</v>
      </c>
      <c r="M10" s="273"/>
      <c r="N10" s="198">
        <f t="shared" si="0"/>
        <v>1</v>
      </c>
      <c r="O10" s="199">
        <f t="shared" si="2"/>
        <v>800</v>
      </c>
      <c r="P10" s="200">
        <f t="shared" si="1"/>
        <v>240</v>
      </c>
      <c r="Q10" s="21"/>
    </row>
    <row r="11" spans="1:17" ht="15.75" thickBot="1" x14ac:dyDescent="0.3">
      <c r="A11" s="69" t="s">
        <v>6</v>
      </c>
      <c r="B11" s="8"/>
      <c r="C11" s="70">
        <f t="shared" ref="C11:J11" si="3">SUM(C4:C10)</f>
        <v>12</v>
      </c>
      <c r="D11" s="70">
        <f t="shared" si="3"/>
        <v>1730</v>
      </c>
      <c r="E11" s="70">
        <f t="shared" si="3"/>
        <v>3</v>
      </c>
      <c r="F11" s="86">
        <f t="shared" si="3"/>
        <v>1530</v>
      </c>
      <c r="G11" s="72">
        <f t="shared" si="3"/>
        <v>2</v>
      </c>
      <c r="H11" s="72">
        <f t="shared" si="3"/>
        <v>30</v>
      </c>
      <c r="I11" s="70">
        <f t="shared" si="3"/>
        <v>2</v>
      </c>
      <c r="J11" s="86">
        <f t="shared" si="3"/>
        <v>30</v>
      </c>
      <c r="K11" s="293"/>
      <c r="L11" s="85">
        <f>AVERAGE(L6:L10)</f>
        <v>0.48749999999999999</v>
      </c>
      <c r="M11" s="274"/>
      <c r="N11" s="70">
        <f>SUM(N4:N10)</f>
        <v>19</v>
      </c>
      <c r="O11" s="70">
        <f>SUM(O4:O10)</f>
        <v>4140</v>
      </c>
      <c r="P11" s="61">
        <f>SUM(P4:P10)</f>
        <v>4038</v>
      </c>
      <c r="Q11" s="21"/>
    </row>
    <row r="12" spans="1:17" ht="15.75" x14ac:dyDescent="0.25">
      <c r="A12" s="41" t="s">
        <v>37</v>
      </c>
      <c r="B12" s="331"/>
      <c r="C12" s="332"/>
      <c r="D12" s="92"/>
      <c r="E12" s="93"/>
      <c r="F12" s="92"/>
      <c r="G12" s="93"/>
      <c r="H12" s="91"/>
      <c r="I12" s="93"/>
      <c r="J12" s="93"/>
      <c r="K12" s="34"/>
      <c r="L12" s="32"/>
      <c r="M12" s="32"/>
      <c r="N12" s="20"/>
      <c r="O12" s="20"/>
      <c r="P12" s="54"/>
    </row>
    <row r="13" spans="1:17" ht="15.75" thickBot="1" x14ac:dyDescent="0.3"/>
    <row r="14" spans="1:17" ht="24.75" thickBot="1" x14ac:dyDescent="0.3">
      <c r="A14" s="275" t="s">
        <v>132</v>
      </c>
      <c r="B14" s="308" t="s">
        <v>0</v>
      </c>
      <c r="C14" s="310" t="s">
        <v>1</v>
      </c>
      <c r="D14" s="311"/>
      <c r="E14" s="310" t="s">
        <v>2</v>
      </c>
      <c r="F14" s="311"/>
      <c r="G14" s="310" t="s">
        <v>3</v>
      </c>
      <c r="H14" s="311"/>
      <c r="I14" s="310" t="s">
        <v>4</v>
      </c>
      <c r="J14" s="311"/>
      <c r="K14" s="298" t="s">
        <v>5</v>
      </c>
      <c r="L14" s="299"/>
      <c r="M14" s="300"/>
      <c r="N14" s="312" t="s">
        <v>6</v>
      </c>
      <c r="O14" s="287"/>
      <c r="P14" s="62" t="s">
        <v>7</v>
      </c>
    </row>
    <row r="15" spans="1:17" ht="18.75" customHeight="1" thickBot="1" x14ac:dyDescent="0.3">
      <c r="A15" s="276"/>
      <c r="B15" s="309"/>
      <c r="C15" s="3" t="s">
        <v>8</v>
      </c>
      <c r="D15" s="3" t="s">
        <v>9</v>
      </c>
      <c r="E15" s="3" t="s">
        <v>8</v>
      </c>
      <c r="F15" s="3" t="s">
        <v>9</v>
      </c>
      <c r="G15" s="3" t="s">
        <v>8</v>
      </c>
      <c r="H15" s="3" t="s">
        <v>9</v>
      </c>
      <c r="I15" s="3" t="s">
        <v>8</v>
      </c>
      <c r="J15" s="3" t="s">
        <v>9</v>
      </c>
      <c r="K15" s="288" t="s">
        <v>10</v>
      </c>
      <c r="L15" s="289"/>
      <c r="M15" s="290"/>
      <c r="N15" s="4" t="s">
        <v>8</v>
      </c>
      <c r="O15" s="51" t="s">
        <v>9</v>
      </c>
      <c r="P15" s="63" t="s">
        <v>11</v>
      </c>
    </row>
    <row r="16" spans="1:17" ht="15.75" thickBot="1" x14ac:dyDescent="0.3">
      <c r="A16" s="17" t="s">
        <v>16</v>
      </c>
      <c r="B16" s="5">
        <v>140</v>
      </c>
      <c r="C16" s="3">
        <v>10</v>
      </c>
      <c r="D16" s="3">
        <v>50</v>
      </c>
      <c r="E16" s="3">
        <v>10</v>
      </c>
      <c r="F16" s="3">
        <v>50</v>
      </c>
      <c r="G16" s="3">
        <v>10</v>
      </c>
      <c r="H16" s="3">
        <v>50</v>
      </c>
      <c r="I16" s="3"/>
      <c r="J16" s="3"/>
      <c r="K16" s="313" t="s">
        <v>67</v>
      </c>
      <c r="L16" s="6">
        <f>SUM(D16/B16,F16/B16,H16/B16,J16/B16)/3</f>
        <v>0.35714285714285715</v>
      </c>
      <c r="M16" s="272"/>
      <c r="N16" s="4">
        <f>SUM(C16,E16,G16,I16)</f>
        <v>30</v>
      </c>
      <c r="O16" s="51">
        <f>SUM(C16*D16,E16*F16,G16*H16,I16*J16)</f>
        <v>1500</v>
      </c>
      <c r="P16" s="63">
        <f t="shared" ref="P16:P24" si="4">O16*L16</f>
        <v>535.71428571428578</v>
      </c>
    </row>
    <row r="17" spans="1:19" ht="15.75" thickBot="1" x14ac:dyDescent="0.3">
      <c r="A17" s="17" t="s">
        <v>175</v>
      </c>
      <c r="B17" s="5">
        <v>15</v>
      </c>
      <c r="C17" s="3">
        <v>6</v>
      </c>
      <c r="D17" s="3">
        <v>8</v>
      </c>
      <c r="E17" s="3">
        <v>6</v>
      </c>
      <c r="F17" s="3">
        <v>8</v>
      </c>
      <c r="G17" s="3">
        <v>6</v>
      </c>
      <c r="H17" s="3">
        <v>8</v>
      </c>
      <c r="I17" s="3"/>
      <c r="J17" s="3"/>
      <c r="K17" s="314"/>
      <c r="L17" s="6">
        <f>SUM(D17/B17,F17/B17,H17/B17,J17/B17)/3</f>
        <v>0.53333333333333333</v>
      </c>
      <c r="M17" s="273"/>
      <c r="N17" s="4">
        <f t="shared" ref="N17:N24" si="5">SUM(C17,E17,G17,I17)</f>
        <v>18</v>
      </c>
      <c r="O17" s="51">
        <f t="shared" ref="O17:O24" si="6">SUM(C17*D17,E17*F17,G17*H17,I17*J17)</f>
        <v>144</v>
      </c>
      <c r="P17" s="63">
        <f t="shared" si="4"/>
        <v>76.8</v>
      </c>
    </row>
    <row r="18" spans="1:19" ht="15.75" thickBot="1" x14ac:dyDescent="0.3">
      <c r="A18" s="17" t="s">
        <v>78</v>
      </c>
      <c r="B18" s="5">
        <v>15</v>
      </c>
      <c r="C18" s="3">
        <v>10</v>
      </c>
      <c r="D18" s="3">
        <v>8</v>
      </c>
      <c r="E18" s="3">
        <v>10</v>
      </c>
      <c r="F18" s="3">
        <v>8</v>
      </c>
      <c r="G18" s="3">
        <v>10</v>
      </c>
      <c r="H18" s="3">
        <v>8</v>
      </c>
      <c r="I18" s="3"/>
      <c r="J18" s="3"/>
      <c r="K18" s="314"/>
      <c r="L18" s="6">
        <f t="shared" ref="L18:L24" si="7">SUM(D18/B18,F18/B18,H18/B18,J18/B18)/4</f>
        <v>0.4</v>
      </c>
      <c r="M18" s="273"/>
      <c r="N18" s="4">
        <f t="shared" si="5"/>
        <v>30</v>
      </c>
      <c r="O18" s="51">
        <f t="shared" ref="O18" si="8">SUM(C18*D18,E18*F18,G18*H18,I18*J18)</f>
        <v>240</v>
      </c>
      <c r="P18" s="63">
        <f t="shared" ref="P18" si="9">O18*L18</f>
        <v>96</v>
      </c>
      <c r="S18" s="1"/>
    </row>
    <row r="19" spans="1:19" ht="15.75" thickBot="1" x14ac:dyDescent="0.3">
      <c r="A19" s="18" t="s">
        <v>31</v>
      </c>
      <c r="B19" s="16">
        <v>30</v>
      </c>
      <c r="C19" s="3">
        <v>8</v>
      </c>
      <c r="D19" s="3">
        <v>20</v>
      </c>
      <c r="E19" s="3">
        <v>8</v>
      </c>
      <c r="F19" s="3">
        <v>20</v>
      </c>
      <c r="G19" s="3">
        <v>6</v>
      </c>
      <c r="H19" s="3">
        <v>20</v>
      </c>
      <c r="I19" s="13"/>
      <c r="J19" s="13"/>
      <c r="K19" s="314"/>
      <c r="L19" s="6">
        <f>SUM(D19/B19,F19/B19,H19/B19,J19/B19)/3</f>
        <v>0.66666666666666663</v>
      </c>
      <c r="M19" s="273"/>
      <c r="N19" s="4">
        <f t="shared" si="5"/>
        <v>22</v>
      </c>
      <c r="O19" s="51">
        <f t="shared" si="6"/>
        <v>440</v>
      </c>
      <c r="P19" s="63">
        <f t="shared" si="4"/>
        <v>293.33333333333331</v>
      </c>
      <c r="S19" s="1"/>
    </row>
    <row r="20" spans="1:19" ht="15.75" thickBot="1" x14ac:dyDescent="0.3">
      <c r="A20" s="17" t="s">
        <v>174</v>
      </c>
      <c r="B20" s="5">
        <v>15</v>
      </c>
      <c r="C20" s="3">
        <v>8</v>
      </c>
      <c r="D20" s="3">
        <v>8</v>
      </c>
      <c r="E20" s="3">
        <v>8</v>
      </c>
      <c r="F20" s="3">
        <v>8</v>
      </c>
      <c r="G20" s="3">
        <v>8</v>
      </c>
      <c r="H20" s="37">
        <v>8</v>
      </c>
      <c r="I20" s="13">
        <v>0</v>
      </c>
      <c r="J20" s="15">
        <v>0</v>
      </c>
      <c r="K20" s="314"/>
      <c r="L20" s="6">
        <f>SUM(D20/B20,F20/B20,H20/B20,J20/B20)/3</f>
        <v>0.53333333333333333</v>
      </c>
      <c r="M20" s="273"/>
      <c r="N20" s="4">
        <f t="shared" si="5"/>
        <v>24</v>
      </c>
      <c r="O20" s="51">
        <f t="shared" si="6"/>
        <v>192</v>
      </c>
      <c r="P20" s="63">
        <f t="shared" si="4"/>
        <v>102.4</v>
      </c>
    </row>
    <row r="21" spans="1:19" ht="15.75" thickBot="1" x14ac:dyDescent="0.3">
      <c r="A21" s="17" t="s">
        <v>32</v>
      </c>
      <c r="B21" s="5">
        <v>40</v>
      </c>
      <c r="C21" s="3">
        <v>10</v>
      </c>
      <c r="D21" s="3">
        <v>25</v>
      </c>
      <c r="E21" s="3">
        <v>10</v>
      </c>
      <c r="F21" s="3">
        <v>25</v>
      </c>
      <c r="G21" s="3">
        <v>10</v>
      </c>
      <c r="H21" s="37">
        <v>25</v>
      </c>
      <c r="I21" s="201">
        <v>0</v>
      </c>
      <c r="J21" s="202">
        <v>0</v>
      </c>
      <c r="K21" s="314"/>
      <c r="L21" s="6">
        <f>SUM(D21/B21,F21/B21,H21/B21,J21/B21)/3</f>
        <v>0.625</v>
      </c>
      <c r="M21" s="273"/>
      <c r="N21" s="4">
        <f t="shared" si="5"/>
        <v>30</v>
      </c>
      <c r="O21" s="51">
        <f t="shared" si="6"/>
        <v>750</v>
      </c>
      <c r="P21" s="63">
        <f t="shared" si="4"/>
        <v>468.75</v>
      </c>
    </row>
    <row r="22" spans="1:19" ht="15.75" thickBot="1" x14ac:dyDescent="0.3">
      <c r="A22" s="17" t="s">
        <v>152</v>
      </c>
      <c r="B22" s="5"/>
      <c r="C22" s="3"/>
      <c r="D22" s="3"/>
      <c r="E22" s="3"/>
      <c r="F22" s="3"/>
      <c r="G22" s="3"/>
      <c r="H22" s="195"/>
      <c r="I22" s="203"/>
      <c r="J22" s="203"/>
      <c r="K22" s="314"/>
      <c r="L22" s="6"/>
      <c r="M22" s="273"/>
      <c r="N22" s="4"/>
      <c r="O22" s="51"/>
      <c r="P22" s="63">
        <v>200</v>
      </c>
    </row>
    <row r="23" spans="1:19" ht="15.75" thickBot="1" x14ac:dyDescent="0.3">
      <c r="A23" s="17" t="s">
        <v>176</v>
      </c>
      <c r="B23" s="5"/>
      <c r="C23" s="3"/>
      <c r="D23" s="3"/>
      <c r="E23" s="3"/>
      <c r="F23" s="3"/>
      <c r="G23" s="3"/>
      <c r="H23" s="195"/>
      <c r="I23" s="203"/>
      <c r="J23" s="203"/>
      <c r="K23" s="314"/>
      <c r="L23" s="6"/>
      <c r="M23" s="273"/>
      <c r="N23" s="4"/>
      <c r="O23" s="51"/>
      <c r="P23" s="63">
        <v>350</v>
      </c>
    </row>
    <row r="24" spans="1:19" ht="15.75" thickBot="1" x14ac:dyDescent="0.3">
      <c r="A24" s="17" t="s">
        <v>20</v>
      </c>
      <c r="B24" s="5">
        <v>85</v>
      </c>
      <c r="C24" s="3">
        <v>12</v>
      </c>
      <c r="D24" s="3">
        <v>30</v>
      </c>
      <c r="E24" s="3">
        <v>10</v>
      </c>
      <c r="F24" s="3">
        <v>50</v>
      </c>
      <c r="G24" s="3">
        <v>10</v>
      </c>
      <c r="H24" s="3">
        <v>50</v>
      </c>
      <c r="I24" s="194">
        <v>10</v>
      </c>
      <c r="J24" s="3">
        <v>50</v>
      </c>
      <c r="K24" s="314"/>
      <c r="L24" s="6">
        <f t="shared" si="7"/>
        <v>0.52941176470588236</v>
      </c>
      <c r="M24" s="273"/>
      <c r="N24" s="4">
        <f t="shared" si="5"/>
        <v>42</v>
      </c>
      <c r="O24" s="51">
        <f t="shared" si="6"/>
        <v>1860</v>
      </c>
      <c r="P24" s="63">
        <f t="shared" si="4"/>
        <v>984.70588235294122</v>
      </c>
    </row>
    <row r="25" spans="1:19" ht="15.75" thickBot="1" x14ac:dyDescent="0.3">
      <c r="A25" s="69" t="s">
        <v>6</v>
      </c>
      <c r="B25" s="8"/>
      <c r="C25" s="9">
        <f t="shared" ref="C25:J25" si="10">SUM(C16:C24)</f>
        <v>64</v>
      </c>
      <c r="D25" s="9">
        <f t="shared" si="10"/>
        <v>149</v>
      </c>
      <c r="E25" s="9">
        <f t="shared" si="10"/>
        <v>62</v>
      </c>
      <c r="F25" s="9">
        <f t="shared" si="10"/>
        <v>169</v>
      </c>
      <c r="G25" s="9">
        <f t="shared" si="10"/>
        <v>60</v>
      </c>
      <c r="H25" s="9">
        <f t="shared" si="10"/>
        <v>169</v>
      </c>
      <c r="I25" s="9">
        <f t="shared" si="10"/>
        <v>10</v>
      </c>
      <c r="J25" s="9">
        <f t="shared" si="10"/>
        <v>50</v>
      </c>
      <c r="K25" s="315"/>
      <c r="L25" s="85">
        <f>AVERAGE(L16:L24)</f>
        <v>0.52069827931172463</v>
      </c>
      <c r="M25" s="274"/>
      <c r="N25" s="52">
        <f>SUM(N16:N24)</f>
        <v>196</v>
      </c>
      <c r="O25" s="71">
        <f>SUM(O16:O24)</f>
        <v>5126</v>
      </c>
      <c r="P25" s="64">
        <f>SUM(P16:P24)</f>
        <v>3107.7035014005605</v>
      </c>
    </row>
    <row r="26" spans="1:19" s="27" customFormat="1" x14ac:dyDescent="0.25">
      <c r="A26" s="42" t="s">
        <v>38</v>
      </c>
      <c r="B26" s="329" t="s">
        <v>41</v>
      </c>
      <c r="C26" s="330"/>
      <c r="D26" s="330"/>
      <c r="E26" s="330"/>
      <c r="F26" s="330"/>
      <c r="G26" s="330"/>
      <c r="H26" s="330"/>
      <c r="I26" s="330"/>
      <c r="J26" s="330"/>
      <c r="K26" s="23"/>
      <c r="L26" s="24"/>
      <c r="M26" s="25"/>
      <c r="N26" s="22"/>
      <c r="O26" s="26"/>
      <c r="P26" s="55"/>
    </row>
    <row r="27" spans="1:19" ht="15.75" thickBot="1" x14ac:dyDescent="0.3">
      <c r="S27" s="21"/>
    </row>
    <row r="28" spans="1:19" ht="15.75" customHeight="1" thickBot="1" x14ac:dyDescent="0.3">
      <c r="A28" s="275" t="s">
        <v>172</v>
      </c>
      <c r="B28" s="277"/>
      <c r="C28" s="281" t="s">
        <v>1</v>
      </c>
      <c r="D28" s="282"/>
      <c r="E28" s="281" t="s">
        <v>2</v>
      </c>
      <c r="F28" s="282"/>
      <c r="G28" s="281" t="s">
        <v>3</v>
      </c>
      <c r="H28" s="282"/>
      <c r="I28" s="281" t="s">
        <v>4</v>
      </c>
      <c r="J28" s="283"/>
      <c r="K28" s="294" t="s">
        <v>5</v>
      </c>
      <c r="L28" s="294"/>
      <c r="M28" s="294"/>
      <c r="N28" s="286" t="s">
        <v>6</v>
      </c>
      <c r="O28" s="286"/>
      <c r="P28" s="65" t="s">
        <v>7</v>
      </c>
    </row>
    <row r="29" spans="1:19" ht="15.75" thickBot="1" x14ac:dyDescent="0.3">
      <c r="A29" s="276"/>
      <c r="B29" s="278"/>
      <c r="C29" s="11" t="s">
        <v>8</v>
      </c>
      <c r="D29" s="3" t="s">
        <v>12</v>
      </c>
      <c r="E29" s="3" t="s">
        <v>8</v>
      </c>
      <c r="F29" s="3" t="s">
        <v>12</v>
      </c>
      <c r="G29" s="3" t="s">
        <v>8</v>
      </c>
      <c r="H29" s="3" t="s">
        <v>12</v>
      </c>
      <c r="I29" s="3" t="s">
        <v>8</v>
      </c>
      <c r="J29" s="3" t="s">
        <v>12</v>
      </c>
      <c r="K29" s="295" t="s">
        <v>13</v>
      </c>
      <c r="L29" s="296"/>
      <c r="M29" s="297"/>
      <c r="N29" s="4" t="s">
        <v>8</v>
      </c>
      <c r="O29" s="28" t="s">
        <v>12</v>
      </c>
      <c r="P29" s="66" t="s">
        <v>11</v>
      </c>
    </row>
    <row r="30" spans="1:19" ht="15.75" customHeight="1" thickBot="1" x14ac:dyDescent="0.3">
      <c r="A30" s="17" t="s">
        <v>27</v>
      </c>
      <c r="B30" s="278"/>
      <c r="C30" s="11">
        <v>1</v>
      </c>
      <c r="D30" s="3">
        <v>800</v>
      </c>
      <c r="E30" s="3"/>
      <c r="F30" s="3"/>
      <c r="G30" s="3"/>
      <c r="H30" s="3"/>
      <c r="I30" s="3"/>
      <c r="J30" s="3"/>
      <c r="K30" s="291" t="s">
        <v>26</v>
      </c>
      <c r="L30" s="3">
        <v>0.3</v>
      </c>
      <c r="M30" s="272"/>
      <c r="N30" s="4">
        <f t="shared" ref="N30:N36" si="11">SUM(C30,E30,G30,I30)</f>
        <v>1</v>
      </c>
      <c r="O30" s="28">
        <f>SUM(C30*D30,E30*F30,G30*H30,I30*J30)</f>
        <v>800</v>
      </c>
      <c r="P30" s="66">
        <f t="shared" ref="P30:P36" si="12">O30*L30</f>
        <v>240</v>
      </c>
    </row>
    <row r="31" spans="1:19" ht="15.75" thickBot="1" x14ac:dyDescent="0.3">
      <c r="A31" s="17" t="s">
        <v>28</v>
      </c>
      <c r="B31" s="278"/>
      <c r="C31" s="11">
        <v>3</v>
      </c>
      <c r="D31" s="3">
        <v>30</v>
      </c>
      <c r="E31" s="3">
        <v>3</v>
      </c>
      <c r="F31" s="3">
        <v>30</v>
      </c>
      <c r="G31" s="3">
        <v>3</v>
      </c>
      <c r="H31" s="3">
        <v>30</v>
      </c>
      <c r="I31" s="3">
        <v>0</v>
      </c>
      <c r="J31" s="3">
        <v>0</v>
      </c>
      <c r="K31" s="292"/>
      <c r="L31" s="3">
        <v>0.7</v>
      </c>
      <c r="M31" s="273"/>
      <c r="N31" s="4">
        <f t="shared" si="11"/>
        <v>9</v>
      </c>
      <c r="O31" s="28">
        <f t="shared" ref="O31:O36" si="13">SUM(C31*D31,E31*F31,G31*H31,I31*J31)</f>
        <v>270</v>
      </c>
      <c r="P31" s="66">
        <f t="shared" si="12"/>
        <v>189</v>
      </c>
      <c r="Q31" s="30"/>
    </row>
    <row r="32" spans="1:19" ht="15.75" thickBot="1" x14ac:dyDescent="0.3">
      <c r="A32" s="17" t="s">
        <v>36</v>
      </c>
      <c r="B32" s="278"/>
      <c r="C32" s="11">
        <v>3</v>
      </c>
      <c r="D32" s="3">
        <v>20</v>
      </c>
      <c r="E32" s="3">
        <v>3</v>
      </c>
      <c r="F32" s="3">
        <v>20</v>
      </c>
      <c r="G32" s="3">
        <v>3</v>
      </c>
      <c r="H32" s="3">
        <v>20</v>
      </c>
      <c r="I32" s="3"/>
      <c r="J32" s="3"/>
      <c r="K32" s="292"/>
      <c r="L32" s="3">
        <v>0.7</v>
      </c>
      <c r="M32" s="273"/>
      <c r="N32" s="4">
        <f t="shared" ref="N32" si="14">SUM(C32,E32,G32,I32)</f>
        <v>9</v>
      </c>
      <c r="O32" s="28">
        <f t="shared" ref="O32" si="15">SUM(C32*D32,E32*F32,G32*H32,I32*J32)</f>
        <v>180</v>
      </c>
      <c r="P32" s="66">
        <f t="shared" ref="P32" si="16">O32*L32</f>
        <v>125.99999999999999</v>
      </c>
      <c r="Q32" s="30"/>
    </row>
    <row r="33" spans="1:17" ht="15.75" thickBot="1" x14ac:dyDescent="0.3">
      <c r="A33" s="17" t="s">
        <v>33</v>
      </c>
      <c r="B33" s="278"/>
      <c r="C33" s="11">
        <v>2</v>
      </c>
      <c r="D33" s="3">
        <v>20</v>
      </c>
      <c r="E33" s="3">
        <v>2</v>
      </c>
      <c r="F33" s="3">
        <v>20</v>
      </c>
      <c r="G33" s="3">
        <v>2</v>
      </c>
      <c r="H33" s="3">
        <v>20</v>
      </c>
      <c r="I33" s="3">
        <v>2</v>
      </c>
      <c r="J33" s="3">
        <v>20</v>
      </c>
      <c r="K33" s="292"/>
      <c r="L33" s="3">
        <v>0.7</v>
      </c>
      <c r="M33" s="273"/>
      <c r="N33" s="4">
        <f t="shared" ref="N33:N34" si="17">SUM(C33,E33,G33,I33)</f>
        <v>8</v>
      </c>
      <c r="O33" s="28">
        <f t="shared" ref="O33:O34" si="18">SUM(C33*D33,E33*F33,G33*H33,I33*J33)</f>
        <v>160</v>
      </c>
      <c r="P33" s="66">
        <f t="shared" si="12"/>
        <v>112</v>
      </c>
    </row>
    <row r="34" spans="1:17" ht="15.75" thickBot="1" x14ac:dyDescent="0.3">
      <c r="A34" s="17" t="s">
        <v>34</v>
      </c>
      <c r="B34" s="278"/>
      <c r="C34" s="11">
        <v>2</v>
      </c>
      <c r="D34" s="3">
        <v>20</v>
      </c>
      <c r="E34" s="3">
        <v>2</v>
      </c>
      <c r="F34" s="3">
        <v>20</v>
      </c>
      <c r="G34" s="3">
        <v>2</v>
      </c>
      <c r="H34" s="3">
        <v>20</v>
      </c>
      <c r="I34" s="3">
        <v>2</v>
      </c>
      <c r="J34" s="3">
        <v>20</v>
      </c>
      <c r="K34" s="292"/>
      <c r="L34" s="3">
        <v>0.7</v>
      </c>
      <c r="M34" s="273"/>
      <c r="N34" s="4">
        <f t="shared" si="17"/>
        <v>8</v>
      </c>
      <c r="O34" s="28">
        <f t="shared" si="18"/>
        <v>160</v>
      </c>
      <c r="P34" s="66">
        <f t="shared" si="12"/>
        <v>112</v>
      </c>
    </row>
    <row r="35" spans="1:17" ht="15.75" thickBot="1" x14ac:dyDescent="0.3">
      <c r="A35" s="17" t="s">
        <v>101</v>
      </c>
      <c r="B35" s="278"/>
      <c r="C35" s="11">
        <v>1</v>
      </c>
      <c r="D35" s="89">
        <v>200</v>
      </c>
      <c r="E35" s="3">
        <v>1</v>
      </c>
      <c r="F35" s="89">
        <v>300</v>
      </c>
      <c r="G35" s="3">
        <v>1</v>
      </c>
      <c r="H35" s="89">
        <v>400</v>
      </c>
      <c r="I35" s="3">
        <v>1</v>
      </c>
      <c r="J35" s="89">
        <v>100</v>
      </c>
      <c r="K35" s="292"/>
      <c r="L35" s="3">
        <v>0.65</v>
      </c>
      <c r="M35" s="273"/>
      <c r="N35" s="4">
        <f t="shared" si="11"/>
        <v>4</v>
      </c>
      <c r="O35" s="28">
        <f t="shared" si="13"/>
        <v>1000</v>
      </c>
      <c r="P35" s="66">
        <f>O35*L35*7</f>
        <v>4550</v>
      </c>
    </row>
    <row r="36" spans="1:17" ht="15.75" thickBot="1" x14ac:dyDescent="0.3">
      <c r="A36" s="17" t="s">
        <v>30</v>
      </c>
      <c r="B36" s="279"/>
      <c r="C36" s="11">
        <v>1</v>
      </c>
      <c r="D36" s="3">
        <v>800</v>
      </c>
      <c r="E36" s="3"/>
      <c r="F36" s="3"/>
      <c r="G36" s="3"/>
      <c r="H36" s="3"/>
      <c r="I36" s="3"/>
      <c r="J36" s="3"/>
      <c r="K36" s="292"/>
      <c r="L36" s="3">
        <v>0.3</v>
      </c>
      <c r="M36" s="273"/>
      <c r="N36" s="19">
        <f t="shared" si="11"/>
        <v>1</v>
      </c>
      <c r="O36" s="29">
        <f t="shared" si="13"/>
        <v>800</v>
      </c>
      <c r="P36" s="66">
        <f t="shared" si="12"/>
        <v>240</v>
      </c>
    </row>
    <row r="37" spans="1:17" ht="15.75" thickBot="1" x14ac:dyDescent="0.3">
      <c r="A37" s="69" t="s">
        <v>6</v>
      </c>
      <c r="B37" s="8"/>
      <c r="C37" s="70">
        <f t="shared" ref="C37:J37" si="19">SUM(C28:C36)</f>
        <v>13</v>
      </c>
      <c r="D37" s="70">
        <f t="shared" si="19"/>
        <v>1890</v>
      </c>
      <c r="E37" s="70">
        <f t="shared" si="19"/>
        <v>11</v>
      </c>
      <c r="F37" s="70">
        <f t="shared" si="19"/>
        <v>390</v>
      </c>
      <c r="G37" s="70">
        <f t="shared" si="19"/>
        <v>11</v>
      </c>
      <c r="H37" s="70">
        <f t="shared" si="19"/>
        <v>490</v>
      </c>
      <c r="I37" s="70">
        <f t="shared" si="19"/>
        <v>5</v>
      </c>
      <c r="J37" s="87">
        <f t="shared" si="19"/>
        <v>140</v>
      </c>
      <c r="K37" s="338"/>
      <c r="L37" s="85">
        <f>AVERAGE(L30:L36)</f>
        <v>0.57857142857142851</v>
      </c>
      <c r="M37" s="274"/>
      <c r="N37" s="70">
        <f>SUM(N28:N36)</f>
        <v>40</v>
      </c>
      <c r="O37" s="72">
        <f>SUM(O28:O36)</f>
        <v>3370</v>
      </c>
      <c r="P37" s="67">
        <f>SUM(P27:P36)</f>
        <v>5569</v>
      </c>
    </row>
    <row r="38" spans="1:17" x14ac:dyDescent="0.25">
      <c r="A38" s="333" t="s">
        <v>193</v>
      </c>
      <c r="B38" s="334"/>
      <c r="C38" s="334"/>
      <c r="D38" s="334"/>
      <c r="E38" s="334"/>
      <c r="F38" s="334"/>
      <c r="G38" s="334"/>
      <c r="H38" s="334"/>
      <c r="I38" s="334"/>
      <c r="J38" s="334"/>
      <c r="K38" s="27"/>
      <c r="L38" s="27"/>
      <c r="M38" s="27"/>
      <c r="N38" s="27"/>
      <c r="O38" s="27"/>
      <c r="P38" s="56"/>
    </row>
    <row r="39" spans="1:17" ht="15.75" thickBot="1" x14ac:dyDescent="0.3">
      <c r="A39" s="10"/>
      <c r="B39" s="10"/>
      <c r="C39" s="10"/>
      <c r="D39" s="10"/>
      <c r="E39" s="10"/>
      <c r="F39" s="10"/>
      <c r="G39" s="10"/>
      <c r="H39" s="10"/>
      <c r="I39" s="10"/>
      <c r="J39" s="33"/>
      <c r="K39" s="34"/>
      <c r="L39" s="32"/>
      <c r="M39" s="32"/>
      <c r="N39" s="20"/>
      <c r="O39" s="20"/>
      <c r="P39" s="54"/>
    </row>
    <row r="40" spans="1:17" ht="24.75" thickBot="1" x14ac:dyDescent="0.3">
      <c r="A40" s="275" t="s">
        <v>133</v>
      </c>
      <c r="B40" s="12" t="s">
        <v>0</v>
      </c>
      <c r="C40" s="318" t="s">
        <v>1</v>
      </c>
      <c r="D40" s="319"/>
      <c r="E40" s="318" t="s">
        <v>2</v>
      </c>
      <c r="F40" s="319"/>
      <c r="G40" s="318" t="s">
        <v>3</v>
      </c>
      <c r="H40" s="319"/>
      <c r="I40" s="318" t="s">
        <v>4</v>
      </c>
      <c r="J40" s="319"/>
      <c r="K40" s="298" t="s">
        <v>5</v>
      </c>
      <c r="L40" s="299"/>
      <c r="M40" s="300"/>
      <c r="N40" s="301" t="s">
        <v>6</v>
      </c>
      <c r="O40" s="302"/>
      <c r="P40" s="68" t="s">
        <v>7</v>
      </c>
    </row>
    <row r="41" spans="1:17" ht="15.75" thickBot="1" x14ac:dyDescent="0.3">
      <c r="A41" s="276"/>
      <c r="B41" s="74"/>
      <c r="C41" s="11" t="s">
        <v>8</v>
      </c>
      <c r="D41" s="3" t="s">
        <v>9</v>
      </c>
      <c r="E41" s="3" t="s">
        <v>8</v>
      </c>
      <c r="F41" s="3" t="s">
        <v>9</v>
      </c>
      <c r="G41" s="3" t="s">
        <v>8</v>
      </c>
      <c r="H41" s="3" t="s">
        <v>9</v>
      </c>
      <c r="I41" s="3" t="s">
        <v>8</v>
      </c>
      <c r="J41" s="3" t="s">
        <v>9</v>
      </c>
      <c r="K41" s="288" t="s">
        <v>10</v>
      </c>
      <c r="L41" s="289"/>
      <c r="M41" s="290"/>
      <c r="N41" s="4" t="s">
        <v>8</v>
      </c>
      <c r="O41" s="4" t="s">
        <v>9</v>
      </c>
      <c r="P41" s="59" t="s">
        <v>11</v>
      </c>
      <c r="Q41" s="21"/>
    </row>
    <row r="42" spans="1:17" ht="15.75" thickBot="1" x14ac:dyDescent="0.3">
      <c r="A42" s="17" t="s">
        <v>16</v>
      </c>
      <c r="B42" s="5">
        <v>140</v>
      </c>
      <c r="C42" s="3">
        <v>8</v>
      </c>
      <c r="D42" s="3">
        <v>50</v>
      </c>
      <c r="E42" s="3">
        <v>8</v>
      </c>
      <c r="F42" s="3">
        <v>50</v>
      </c>
      <c r="G42" s="3">
        <v>8</v>
      </c>
      <c r="H42" s="3">
        <v>70</v>
      </c>
      <c r="I42" s="3">
        <v>6</v>
      </c>
      <c r="J42" s="3">
        <v>70</v>
      </c>
      <c r="K42" s="291" t="s">
        <v>67</v>
      </c>
      <c r="L42" s="6">
        <f t="shared" ref="L42:L50" si="20">SUM(D42/B42,F42/B42,H42/B42,J42/B42)/4</f>
        <v>0.4285714285714286</v>
      </c>
      <c r="M42" s="272"/>
      <c r="N42" s="4">
        <f t="shared" ref="N42:N50" si="21">SUM(C42,E42,G42,I42)</f>
        <v>30</v>
      </c>
      <c r="O42" s="4">
        <f t="shared" ref="O42:O50" si="22">SUM(C42*D42,E42*F42,G42*H42,I42*J42)</f>
        <v>1780</v>
      </c>
      <c r="P42" s="59">
        <f t="shared" ref="P42:P50" si="23">O42*L42</f>
        <v>762.85714285714289</v>
      </c>
      <c r="Q42" s="21"/>
    </row>
    <row r="43" spans="1:17" ht="15.75" thickBot="1" x14ac:dyDescent="0.3">
      <c r="A43" s="17" t="s">
        <v>97</v>
      </c>
      <c r="B43" s="5">
        <v>110</v>
      </c>
      <c r="C43" s="3">
        <v>6</v>
      </c>
      <c r="D43" s="3">
        <v>50</v>
      </c>
      <c r="E43" s="3">
        <v>6</v>
      </c>
      <c r="F43" s="3">
        <v>50</v>
      </c>
      <c r="G43" s="3">
        <v>6</v>
      </c>
      <c r="H43" s="3">
        <v>50</v>
      </c>
      <c r="I43" s="3">
        <v>6</v>
      </c>
      <c r="J43" s="3">
        <v>50</v>
      </c>
      <c r="K43" s="292"/>
      <c r="L43" s="6">
        <f t="shared" si="20"/>
        <v>0.45454545454545453</v>
      </c>
      <c r="M43" s="273"/>
      <c r="N43" s="4">
        <f t="shared" si="21"/>
        <v>24</v>
      </c>
      <c r="O43" s="4">
        <f t="shared" si="22"/>
        <v>1200</v>
      </c>
      <c r="P43" s="59">
        <f t="shared" si="23"/>
        <v>545.45454545454538</v>
      </c>
      <c r="Q43" s="21"/>
    </row>
    <row r="44" spans="1:17" ht="15.75" thickBot="1" x14ac:dyDescent="0.3">
      <c r="A44" s="17" t="s">
        <v>18</v>
      </c>
      <c r="B44" s="5">
        <v>60</v>
      </c>
      <c r="C44" s="3">
        <v>5</v>
      </c>
      <c r="D44" s="3">
        <v>30</v>
      </c>
      <c r="E44" s="3">
        <v>5</v>
      </c>
      <c r="F44" s="3">
        <v>30</v>
      </c>
      <c r="G44" s="3">
        <v>5</v>
      </c>
      <c r="H44" s="3">
        <v>30</v>
      </c>
      <c r="I44" s="3">
        <v>5</v>
      </c>
      <c r="J44" s="3">
        <v>30</v>
      </c>
      <c r="K44" s="292"/>
      <c r="L44" s="6">
        <f>SUM(D44/B44,F44/B44,H44/B44,J44/B44)/4</f>
        <v>0.5</v>
      </c>
      <c r="M44" s="273"/>
      <c r="N44" s="4">
        <f t="shared" si="21"/>
        <v>20</v>
      </c>
      <c r="O44" s="4">
        <f t="shared" si="22"/>
        <v>600</v>
      </c>
      <c r="P44" s="59">
        <f t="shared" si="23"/>
        <v>300</v>
      </c>
      <c r="Q44" s="21"/>
    </row>
    <row r="45" spans="1:17" ht="15.75" thickBot="1" x14ac:dyDescent="0.3">
      <c r="A45" s="17" t="s">
        <v>78</v>
      </c>
      <c r="B45" s="5">
        <v>15</v>
      </c>
      <c r="C45" s="3">
        <v>10</v>
      </c>
      <c r="D45" s="3">
        <v>8</v>
      </c>
      <c r="E45" s="3">
        <v>10</v>
      </c>
      <c r="F45" s="3">
        <v>8</v>
      </c>
      <c r="G45" s="3">
        <v>10</v>
      </c>
      <c r="H45" s="3">
        <v>8</v>
      </c>
      <c r="I45" s="3">
        <v>8</v>
      </c>
      <c r="J45" s="3">
        <v>8</v>
      </c>
      <c r="K45" s="292"/>
      <c r="L45" s="6">
        <f t="shared" si="20"/>
        <v>0.53333333333333333</v>
      </c>
      <c r="M45" s="273"/>
      <c r="N45" s="4">
        <f t="shared" si="21"/>
        <v>38</v>
      </c>
      <c r="O45" s="4">
        <f t="shared" si="22"/>
        <v>304</v>
      </c>
      <c r="P45" s="59">
        <f t="shared" si="23"/>
        <v>162.13333333333333</v>
      </c>
      <c r="Q45" s="21"/>
    </row>
    <row r="46" spans="1:17" ht="15.75" thickBot="1" x14ac:dyDescent="0.3">
      <c r="A46" s="18" t="s">
        <v>190</v>
      </c>
      <c r="B46" s="16">
        <v>40</v>
      </c>
      <c r="C46" s="3">
        <v>8</v>
      </c>
      <c r="D46" s="3">
        <v>20</v>
      </c>
      <c r="E46" s="3">
        <v>8</v>
      </c>
      <c r="F46" s="3">
        <v>20</v>
      </c>
      <c r="G46" s="3">
        <v>8</v>
      </c>
      <c r="H46" s="3">
        <v>20</v>
      </c>
      <c r="I46" s="13">
        <v>0</v>
      </c>
      <c r="J46" s="13">
        <v>0</v>
      </c>
      <c r="K46" s="292"/>
      <c r="L46" s="6">
        <f t="shared" si="20"/>
        <v>0.375</v>
      </c>
      <c r="M46" s="273"/>
      <c r="N46" s="4">
        <f t="shared" si="21"/>
        <v>24</v>
      </c>
      <c r="O46" s="4">
        <f t="shared" si="22"/>
        <v>480</v>
      </c>
      <c r="P46" s="59">
        <f t="shared" si="23"/>
        <v>180</v>
      </c>
      <c r="Q46" s="21"/>
    </row>
    <row r="47" spans="1:17" ht="15.75" thickBot="1" x14ac:dyDescent="0.3">
      <c r="A47" s="17" t="s">
        <v>191</v>
      </c>
      <c r="B47" s="5">
        <v>40</v>
      </c>
      <c r="C47" s="3">
        <v>10</v>
      </c>
      <c r="D47" s="3">
        <v>30</v>
      </c>
      <c r="E47" s="3">
        <v>10</v>
      </c>
      <c r="F47" s="3">
        <v>30</v>
      </c>
      <c r="G47" s="3">
        <v>10</v>
      </c>
      <c r="H47" s="37">
        <v>30</v>
      </c>
      <c r="I47" s="36">
        <v>6</v>
      </c>
      <c r="J47" s="14">
        <v>30</v>
      </c>
      <c r="K47" s="292"/>
      <c r="L47" s="6">
        <f t="shared" si="20"/>
        <v>0.75</v>
      </c>
      <c r="M47" s="273"/>
      <c r="N47" s="4">
        <f t="shared" si="21"/>
        <v>36</v>
      </c>
      <c r="O47" s="4">
        <f t="shared" si="22"/>
        <v>1080</v>
      </c>
      <c r="P47" s="59">
        <f t="shared" si="23"/>
        <v>810</v>
      </c>
      <c r="Q47" s="21"/>
    </row>
    <row r="48" spans="1:17" ht="15.75" thickBot="1" x14ac:dyDescent="0.3">
      <c r="A48" s="17" t="s">
        <v>192</v>
      </c>
      <c r="B48" s="5"/>
      <c r="C48" s="3"/>
      <c r="D48" s="3"/>
      <c r="E48" s="3"/>
      <c r="F48" s="3"/>
      <c r="G48" s="3"/>
      <c r="H48" s="79"/>
      <c r="I48" s="77"/>
      <c r="J48" s="14"/>
      <c r="K48" s="292"/>
      <c r="L48" s="6"/>
      <c r="M48" s="273"/>
      <c r="N48" s="4"/>
      <c r="O48" s="4"/>
      <c r="P48" s="59">
        <v>400</v>
      </c>
      <c r="Q48" s="21"/>
    </row>
    <row r="49" spans="1:17" ht="15.75" thickBot="1" x14ac:dyDescent="0.3">
      <c r="A49" s="17" t="s">
        <v>152</v>
      </c>
      <c r="B49" s="5"/>
      <c r="C49" s="3"/>
      <c r="D49" s="3"/>
      <c r="E49" s="3"/>
      <c r="F49" s="3"/>
      <c r="G49" s="3"/>
      <c r="H49" s="37"/>
      <c r="I49" s="36"/>
      <c r="J49" s="14"/>
      <c r="K49" s="292"/>
      <c r="L49" s="6"/>
      <c r="M49" s="273"/>
      <c r="N49" s="4"/>
      <c r="O49" s="4"/>
      <c r="P49" s="59">
        <v>250</v>
      </c>
      <c r="Q49" s="21"/>
    </row>
    <row r="50" spans="1:17" ht="15.75" thickBot="1" x14ac:dyDescent="0.3">
      <c r="A50" s="17" t="s">
        <v>20</v>
      </c>
      <c r="B50" s="5">
        <v>85</v>
      </c>
      <c r="C50" s="3">
        <v>12</v>
      </c>
      <c r="D50" s="3">
        <v>30</v>
      </c>
      <c r="E50" s="3">
        <v>8</v>
      </c>
      <c r="F50" s="3">
        <v>50</v>
      </c>
      <c r="G50" s="3">
        <v>10</v>
      </c>
      <c r="H50" s="3">
        <v>50</v>
      </c>
      <c r="I50" s="13">
        <v>10</v>
      </c>
      <c r="J50" s="3">
        <v>50</v>
      </c>
      <c r="K50" s="292"/>
      <c r="L50" s="6">
        <f t="shared" si="20"/>
        <v>0.52941176470588236</v>
      </c>
      <c r="M50" s="273"/>
      <c r="N50" s="4">
        <f t="shared" si="21"/>
        <v>40</v>
      </c>
      <c r="O50" s="4">
        <f t="shared" si="22"/>
        <v>1760</v>
      </c>
      <c r="P50" s="59">
        <f t="shared" si="23"/>
        <v>931.76470588235293</v>
      </c>
      <c r="Q50" s="21"/>
    </row>
    <row r="51" spans="1:17" ht="15.75" thickBot="1" x14ac:dyDescent="0.3">
      <c r="A51" s="17" t="s">
        <v>188</v>
      </c>
      <c r="B51" s="5"/>
      <c r="C51" s="3"/>
      <c r="D51" s="3"/>
      <c r="E51" s="3"/>
      <c r="F51" s="3"/>
      <c r="G51" s="3"/>
      <c r="H51" s="3"/>
      <c r="I51" s="7"/>
      <c r="J51" s="7"/>
      <c r="K51" s="292"/>
      <c r="L51" s="6"/>
      <c r="M51" s="273"/>
      <c r="N51" s="4"/>
      <c r="O51" s="4"/>
      <c r="P51" s="59">
        <v>300</v>
      </c>
      <c r="Q51" s="21"/>
    </row>
    <row r="52" spans="1:17" ht="15.75" thickBot="1" x14ac:dyDescent="0.3">
      <c r="A52" s="69" t="s">
        <v>6</v>
      </c>
      <c r="B52" s="8"/>
      <c r="C52" s="9">
        <f t="shared" ref="C52:J52" si="24">SUM(C42:C51)</f>
        <v>59</v>
      </c>
      <c r="D52" s="9">
        <f t="shared" si="24"/>
        <v>218</v>
      </c>
      <c r="E52" s="9">
        <f t="shared" si="24"/>
        <v>55</v>
      </c>
      <c r="F52" s="9">
        <f t="shared" si="24"/>
        <v>238</v>
      </c>
      <c r="G52" s="9">
        <f t="shared" si="24"/>
        <v>57</v>
      </c>
      <c r="H52" s="9">
        <f t="shared" si="24"/>
        <v>258</v>
      </c>
      <c r="I52" s="9">
        <f t="shared" si="24"/>
        <v>41</v>
      </c>
      <c r="J52" s="9">
        <f t="shared" si="24"/>
        <v>238</v>
      </c>
      <c r="K52" s="293"/>
      <c r="L52" s="85">
        <f>AVERAGE(L42:L51)</f>
        <v>0.51012314016515703</v>
      </c>
      <c r="M52" s="274"/>
      <c r="N52" s="70">
        <f>SUM(N42:N51)</f>
        <v>212</v>
      </c>
      <c r="O52" s="70">
        <f>SUM(O42:O51)</f>
        <v>7204</v>
      </c>
      <c r="P52" s="61">
        <f>SUM(P42:P51)</f>
        <v>4642.2097275273745</v>
      </c>
      <c r="Q52" s="21"/>
    </row>
    <row r="53" spans="1:17" ht="15.75" thickBot="1" x14ac:dyDescent="0.3">
      <c r="A53" s="197"/>
      <c r="B53" s="33"/>
      <c r="C53" s="33"/>
      <c r="D53" s="33"/>
      <c r="E53" s="33"/>
      <c r="F53" s="33"/>
      <c r="G53" s="33"/>
      <c r="H53" s="33"/>
      <c r="I53" s="33"/>
      <c r="J53" s="33"/>
      <c r="K53" s="32"/>
      <c r="L53" s="32"/>
      <c r="M53" s="32"/>
      <c r="N53" s="20"/>
      <c r="O53" s="20"/>
      <c r="P53" s="54"/>
    </row>
    <row r="54" spans="1:17" ht="24.75" customHeight="1" thickBot="1" x14ac:dyDescent="0.3">
      <c r="A54" s="275" t="s">
        <v>135</v>
      </c>
      <c r="B54" s="308" t="s">
        <v>0</v>
      </c>
      <c r="C54" s="310" t="s">
        <v>1</v>
      </c>
      <c r="D54" s="311"/>
      <c r="E54" s="310" t="s">
        <v>2</v>
      </c>
      <c r="F54" s="311"/>
      <c r="G54" s="310" t="s">
        <v>3</v>
      </c>
      <c r="H54" s="311"/>
      <c r="I54" s="310" t="s">
        <v>4</v>
      </c>
      <c r="J54" s="311"/>
      <c r="K54" s="298" t="s">
        <v>5</v>
      </c>
      <c r="L54" s="299"/>
      <c r="M54" s="300"/>
      <c r="N54" s="312" t="s">
        <v>6</v>
      </c>
      <c r="O54" s="287"/>
      <c r="P54" s="62" t="s">
        <v>7</v>
      </c>
    </row>
    <row r="55" spans="1:17" ht="15.75" customHeight="1" thickBot="1" x14ac:dyDescent="0.3">
      <c r="A55" s="276"/>
      <c r="B55" s="309"/>
      <c r="C55" s="3" t="s">
        <v>8</v>
      </c>
      <c r="D55" s="3" t="s">
        <v>9</v>
      </c>
      <c r="E55" s="3" t="s">
        <v>8</v>
      </c>
      <c r="F55" s="3" t="s">
        <v>9</v>
      </c>
      <c r="G55" s="3" t="s">
        <v>8</v>
      </c>
      <c r="H55" s="3" t="s">
        <v>9</v>
      </c>
      <c r="I55" s="3" t="s">
        <v>8</v>
      </c>
      <c r="J55" s="3" t="s">
        <v>9</v>
      </c>
      <c r="K55" s="288" t="s">
        <v>10</v>
      </c>
      <c r="L55" s="289"/>
      <c r="M55" s="290"/>
      <c r="N55" s="4" t="s">
        <v>8</v>
      </c>
      <c r="O55" s="51" t="s">
        <v>9</v>
      </c>
      <c r="P55" s="63" t="s">
        <v>11</v>
      </c>
    </row>
    <row r="56" spans="1:17" ht="15.75" customHeight="1" thickBot="1" x14ac:dyDescent="0.3">
      <c r="A56" s="17" t="s">
        <v>16</v>
      </c>
      <c r="B56" s="5">
        <v>140</v>
      </c>
      <c r="C56" s="89">
        <v>8</v>
      </c>
      <c r="D56" s="89">
        <v>50</v>
      </c>
      <c r="E56" s="89">
        <v>10</v>
      </c>
      <c r="F56" s="89">
        <v>70</v>
      </c>
      <c r="G56" s="89">
        <v>10</v>
      </c>
      <c r="H56" s="89">
        <v>90</v>
      </c>
      <c r="I56" s="89">
        <v>10</v>
      </c>
      <c r="J56" s="89">
        <v>90</v>
      </c>
      <c r="K56" s="313" t="s">
        <v>67</v>
      </c>
      <c r="L56" s="6">
        <f>SUM(D56/B56,F56/B56,H56/B56,J56/B56)/4</f>
        <v>0.5357142857142857</v>
      </c>
      <c r="M56" s="272"/>
      <c r="N56" s="4">
        <f>SUM(C56,E56,G56,I56)</f>
        <v>38</v>
      </c>
      <c r="O56" s="51">
        <f>SUM(C56*D56,E56*F56,G56*H56,I56*J56)</f>
        <v>2900</v>
      </c>
      <c r="P56" s="63">
        <f t="shared" ref="P56:P64" si="25">O56*L56</f>
        <v>1553.5714285714284</v>
      </c>
    </row>
    <row r="57" spans="1:17" ht="15.75" thickBot="1" x14ac:dyDescent="0.3">
      <c r="A57" s="17" t="s">
        <v>72</v>
      </c>
      <c r="B57" s="5">
        <v>110</v>
      </c>
      <c r="C57" s="89">
        <v>6</v>
      </c>
      <c r="D57" s="89">
        <v>50</v>
      </c>
      <c r="E57" s="89">
        <v>6</v>
      </c>
      <c r="F57" s="89">
        <v>70</v>
      </c>
      <c r="G57" s="89">
        <v>6</v>
      </c>
      <c r="H57" s="109">
        <v>70</v>
      </c>
      <c r="I57" s="108"/>
      <c r="J57" s="110"/>
      <c r="K57" s="314"/>
      <c r="L57" s="6">
        <f>SUM(D57/B57,F57/B57,H57/B57,J57/B57)/3</f>
        <v>0.57575757575757569</v>
      </c>
      <c r="M57" s="273"/>
      <c r="N57" s="4">
        <f t="shared" ref="N57:N64" si="26">SUM(C57,E57,G57,I57)</f>
        <v>18</v>
      </c>
      <c r="O57" s="51">
        <f t="shared" ref="O57:O64" si="27">SUM(C57*D57,E57*F57,G57*H57,I57*J57)</f>
        <v>1140</v>
      </c>
      <c r="P57" s="63">
        <f t="shared" si="25"/>
        <v>656.36363636363626</v>
      </c>
    </row>
    <row r="58" spans="1:17" ht="15.75" thickBot="1" x14ac:dyDescent="0.3">
      <c r="A58" s="17" t="s">
        <v>74</v>
      </c>
      <c r="B58" s="5">
        <v>60</v>
      </c>
      <c r="C58" s="89">
        <v>10</v>
      </c>
      <c r="D58" s="89">
        <v>30</v>
      </c>
      <c r="E58" s="89">
        <v>10</v>
      </c>
      <c r="F58" s="89">
        <v>30</v>
      </c>
      <c r="G58" s="89">
        <v>10</v>
      </c>
      <c r="H58" s="89">
        <v>30</v>
      </c>
      <c r="I58" s="89"/>
      <c r="J58" s="89"/>
      <c r="K58" s="314"/>
      <c r="L58" s="6">
        <f>SUM(D58/B58,F58/B58,H58/B58,J58/B58)/3</f>
        <v>0.5</v>
      </c>
      <c r="M58" s="273"/>
      <c r="N58" s="4">
        <f t="shared" si="26"/>
        <v>30</v>
      </c>
      <c r="O58" s="51">
        <f t="shared" si="27"/>
        <v>900</v>
      </c>
      <c r="P58" s="63">
        <f t="shared" si="25"/>
        <v>450</v>
      </c>
    </row>
    <row r="59" spans="1:17" ht="15.75" thickBot="1" x14ac:dyDescent="0.3">
      <c r="A59" s="17" t="s">
        <v>73</v>
      </c>
      <c r="B59" s="5">
        <v>30</v>
      </c>
      <c r="C59" s="89">
        <v>6</v>
      </c>
      <c r="D59" s="89">
        <v>15</v>
      </c>
      <c r="E59" s="89">
        <v>6</v>
      </c>
      <c r="F59" s="89">
        <v>15</v>
      </c>
      <c r="G59" s="89"/>
      <c r="H59" s="89"/>
      <c r="I59" s="89"/>
      <c r="J59" s="89"/>
      <c r="K59" s="314"/>
      <c r="L59" s="6">
        <f>SUM(D59/B59,F59/B59,H59/B59,J59/B59)/2</f>
        <v>0.5</v>
      </c>
      <c r="M59" s="273"/>
      <c r="N59" s="4">
        <f t="shared" si="26"/>
        <v>12</v>
      </c>
      <c r="O59" s="51">
        <f t="shared" si="27"/>
        <v>180</v>
      </c>
      <c r="P59" s="63">
        <f t="shared" si="25"/>
        <v>90</v>
      </c>
    </row>
    <row r="60" spans="1:17" ht="15.75" thickBot="1" x14ac:dyDescent="0.3">
      <c r="A60" s="18" t="s">
        <v>31</v>
      </c>
      <c r="B60" s="16">
        <v>30</v>
      </c>
      <c r="C60" s="89">
        <v>6</v>
      </c>
      <c r="D60" s="89">
        <v>20</v>
      </c>
      <c r="E60" s="89">
        <v>10</v>
      </c>
      <c r="F60" s="89">
        <v>20</v>
      </c>
      <c r="G60" s="89">
        <v>10</v>
      </c>
      <c r="H60" s="89">
        <v>20</v>
      </c>
      <c r="I60" s="108"/>
      <c r="J60" s="108"/>
      <c r="K60" s="314"/>
      <c r="L60" s="6">
        <f>SUM(D60/B60,F60/B60,H60/B60,J60/B60)/3</f>
        <v>0.66666666666666663</v>
      </c>
      <c r="M60" s="273"/>
      <c r="N60" s="4">
        <f t="shared" si="26"/>
        <v>26</v>
      </c>
      <c r="O60" s="51">
        <f t="shared" si="27"/>
        <v>520</v>
      </c>
      <c r="P60" s="63">
        <f t="shared" si="25"/>
        <v>346.66666666666663</v>
      </c>
    </row>
    <row r="61" spans="1:17" ht="15.75" thickBot="1" x14ac:dyDescent="0.3">
      <c r="A61" s="17" t="s">
        <v>71</v>
      </c>
      <c r="B61" s="5">
        <v>45</v>
      </c>
      <c r="C61" s="89">
        <v>15</v>
      </c>
      <c r="D61" s="89">
        <v>20</v>
      </c>
      <c r="E61" s="89">
        <v>15</v>
      </c>
      <c r="F61" s="89">
        <v>20</v>
      </c>
      <c r="G61" s="89">
        <v>15</v>
      </c>
      <c r="H61" s="109">
        <v>20</v>
      </c>
      <c r="I61" s="108"/>
      <c r="J61" s="110"/>
      <c r="K61" s="314"/>
      <c r="L61" s="6">
        <f t="shared" ref="L61" si="28">SUM(D61/B61,F61/B61,H61/B61,J61/B61)/4</f>
        <v>0.33333333333333331</v>
      </c>
      <c r="M61" s="273"/>
      <c r="N61" s="4">
        <f t="shared" si="26"/>
        <v>45</v>
      </c>
      <c r="O61" s="51">
        <f t="shared" si="27"/>
        <v>900</v>
      </c>
      <c r="P61" s="63">
        <f t="shared" si="25"/>
        <v>300</v>
      </c>
    </row>
    <row r="62" spans="1:17" ht="15.75" thickBot="1" x14ac:dyDescent="0.3">
      <c r="A62" s="17" t="s">
        <v>32</v>
      </c>
      <c r="B62" s="5">
        <v>40</v>
      </c>
      <c r="C62" s="89">
        <v>6</v>
      </c>
      <c r="D62" s="89">
        <v>30</v>
      </c>
      <c r="E62" s="89">
        <v>6</v>
      </c>
      <c r="F62" s="89">
        <v>30</v>
      </c>
      <c r="G62" s="89"/>
      <c r="H62" s="109"/>
      <c r="I62" s="111"/>
      <c r="J62" s="112"/>
      <c r="K62" s="314"/>
      <c r="L62" s="6">
        <f>SUM(D62/B62,F62/B62,H62/B62,J62/B62)/2</f>
        <v>0.75</v>
      </c>
      <c r="M62" s="273"/>
      <c r="N62" s="4">
        <f t="shared" si="26"/>
        <v>12</v>
      </c>
      <c r="O62" s="51">
        <f t="shared" si="27"/>
        <v>360</v>
      </c>
      <c r="P62" s="63">
        <f t="shared" si="25"/>
        <v>270</v>
      </c>
    </row>
    <row r="63" spans="1:17" ht="15.75" thickBot="1" x14ac:dyDescent="0.3">
      <c r="A63" s="17" t="s">
        <v>60</v>
      </c>
      <c r="B63" s="5">
        <v>40</v>
      </c>
      <c r="C63" s="89">
        <v>15</v>
      </c>
      <c r="D63" s="89">
        <v>30</v>
      </c>
      <c r="E63" s="89">
        <v>15</v>
      </c>
      <c r="F63" s="89">
        <v>30</v>
      </c>
      <c r="G63" s="89">
        <v>12</v>
      </c>
      <c r="H63" s="109">
        <v>30</v>
      </c>
      <c r="I63" s="111">
        <v>12</v>
      </c>
      <c r="J63" s="112">
        <v>30</v>
      </c>
      <c r="K63" s="314"/>
      <c r="L63" s="6">
        <f t="shared" ref="L63:L64" si="29">SUM(D63/B63,F63/B63,H63/B63,J63/B63)/4</f>
        <v>0.75</v>
      </c>
      <c r="M63" s="273"/>
      <c r="N63" s="4">
        <f t="shared" si="26"/>
        <v>54</v>
      </c>
      <c r="O63" s="51">
        <f t="shared" si="27"/>
        <v>1620</v>
      </c>
      <c r="P63" s="63">
        <f t="shared" si="25"/>
        <v>1215</v>
      </c>
    </row>
    <row r="64" spans="1:17" ht="15.75" thickBot="1" x14ac:dyDescent="0.3">
      <c r="A64" s="17" t="s">
        <v>70</v>
      </c>
      <c r="B64" s="5">
        <v>85</v>
      </c>
      <c r="C64" s="89">
        <v>10</v>
      </c>
      <c r="D64" s="89">
        <v>30</v>
      </c>
      <c r="E64" s="89">
        <v>10</v>
      </c>
      <c r="F64" s="89">
        <v>50</v>
      </c>
      <c r="G64" s="89">
        <v>10</v>
      </c>
      <c r="H64" s="89">
        <v>50</v>
      </c>
      <c r="I64" s="108">
        <v>10</v>
      </c>
      <c r="J64" s="89">
        <v>50</v>
      </c>
      <c r="K64" s="314"/>
      <c r="L64" s="6">
        <f t="shared" si="29"/>
        <v>0.52941176470588236</v>
      </c>
      <c r="M64" s="273"/>
      <c r="N64" s="4">
        <f t="shared" si="26"/>
        <v>40</v>
      </c>
      <c r="O64" s="51">
        <f t="shared" si="27"/>
        <v>1800</v>
      </c>
      <c r="P64" s="63">
        <f t="shared" si="25"/>
        <v>952.94117647058829</v>
      </c>
    </row>
    <row r="65" spans="1:17" ht="15.75" thickBot="1" x14ac:dyDescent="0.3">
      <c r="A65" s="69" t="s">
        <v>6</v>
      </c>
      <c r="B65" s="8"/>
      <c r="C65" s="9">
        <f t="shared" ref="C65:J65" si="30">SUM(C56:C64)</f>
        <v>82</v>
      </c>
      <c r="D65" s="9">
        <f t="shared" si="30"/>
        <v>275</v>
      </c>
      <c r="E65" s="9">
        <f t="shared" si="30"/>
        <v>88</v>
      </c>
      <c r="F65" s="9">
        <f t="shared" si="30"/>
        <v>335</v>
      </c>
      <c r="G65" s="9">
        <f t="shared" si="30"/>
        <v>73</v>
      </c>
      <c r="H65" s="9">
        <f t="shared" si="30"/>
        <v>310</v>
      </c>
      <c r="I65" s="9">
        <f t="shared" si="30"/>
        <v>32</v>
      </c>
      <c r="J65" s="9">
        <f t="shared" si="30"/>
        <v>170</v>
      </c>
      <c r="K65" s="315"/>
      <c r="L65" s="85">
        <f>AVERAGE(L56:L64)</f>
        <v>0.571209291797527</v>
      </c>
      <c r="M65" s="274"/>
      <c r="N65" s="52">
        <f>SUM(N56:N64)</f>
        <v>275</v>
      </c>
      <c r="O65" s="71">
        <f>SUM(O56:O64)</f>
        <v>10320</v>
      </c>
      <c r="P65" s="64">
        <f>SUM(P56:P64)</f>
        <v>5834.5429080723197</v>
      </c>
    </row>
    <row r="66" spans="1:17" x14ac:dyDescent="0.25">
      <c r="A66" s="42" t="s">
        <v>38</v>
      </c>
      <c r="B66" s="329"/>
      <c r="C66" s="330"/>
      <c r="D66" s="330"/>
      <c r="E66" s="330"/>
      <c r="F66" s="330"/>
      <c r="G66" s="330"/>
      <c r="H66" s="330"/>
      <c r="I66" s="330"/>
      <c r="J66" s="330"/>
      <c r="K66" s="23"/>
      <c r="L66" s="24"/>
      <c r="M66" s="25"/>
      <c r="N66" s="22"/>
      <c r="O66" s="26"/>
      <c r="P66" s="55"/>
    </row>
    <row r="67" spans="1:17" x14ac:dyDescent="0.25">
      <c r="A67" s="197"/>
      <c r="B67" s="33"/>
      <c r="C67" s="33"/>
      <c r="D67" s="33"/>
      <c r="E67" s="33"/>
      <c r="F67" s="33"/>
      <c r="G67" s="33"/>
      <c r="H67" s="33"/>
      <c r="I67" s="33"/>
      <c r="J67" s="33"/>
      <c r="K67" s="32"/>
      <c r="L67" s="32"/>
      <c r="M67" s="32"/>
      <c r="N67" s="20"/>
      <c r="O67" s="20"/>
      <c r="P67" s="54"/>
    </row>
    <row r="68" spans="1:17" x14ac:dyDescent="0.25">
      <c r="A68" s="197"/>
      <c r="B68" s="33"/>
      <c r="C68" s="33"/>
      <c r="D68" s="33"/>
      <c r="E68" s="33"/>
      <c r="F68" s="33"/>
      <c r="G68" s="33"/>
      <c r="H68" s="33"/>
      <c r="I68" s="33"/>
      <c r="J68" s="33"/>
      <c r="K68" s="32"/>
      <c r="L68" s="32"/>
      <c r="M68" s="32"/>
      <c r="N68" s="20"/>
      <c r="O68" s="20"/>
      <c r="P68" s="54"/>
    </row>
    <row r="69" spans="1:17" ht="15.75" x14ac:dyDescent="0.25">
      <c r="A69" s="304" t="s">
        <v>42</v>
      </c>
      <c r="B69" s="305"/>
      <c r="C69" s="81">
        <f>SUM(P25,P52,P64)</f>
        <v>8702.8544053985242</v>
      </c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57"/>
      <c r="Q69" s="35"/>
    </row>
    <row r="70" spans="1:17" ht="15.75" x14ac:dyDescent="0.25">
      <c r="A70" s="304" t="s">
        <v>43</v>
      </c>
      <c r="B70" s="305"/>
      <c r="C70" s="81">
        <f>SUM(P11,P37)</f>
        <v>9607</v>
      </c>
      <c r="D70" s="45"/>
      <c r="E70" s="324" t="s">
        <v>80</v>
      </c>
      <c r="F70" s="325"/>
      <c r="G70" s="325"/>
      <c r="H70" s="325"/>
      <c r="I70" s="325"/>
      <c r="J70" s="325"/>
      <c r="K70" s="325"/>
      <c r="L70" s="325"/>
      <c r="M70" s="325"/>
      <c r="N70" s="325"/>
      <c r="O70" s="325"/>
      <c r="P70" s="325"/>
      <c r="Q70" s="80"/>
    </row>
    <row r="71" spans="1:17" ht="15.75" x14ac:dyDescent="0.25">
      <c r="A71" s="344" t="s">
        <v>44</v>
      </c>
      <c r="B71" s="345"/>
      <c r="C71" s="82">
        <f>SUM(C69,C70)</f>
        <v>18309.854405398524</v>
      </c>
      <c r="D71" s="45"/>
      <c r="E71" s="326"/>
      <c r="F71" s="326"/>
      <c r="G71" s="326"/>
      <c r="H71" s="326"/>
      <c r="I71" s="326"/>
      <c r="J71" s="326"/>
      <c r="K71" s="326"/>
      <c r="L71" s="326"/>
      <c r="M71" s="326"/>
      <c r="N71" s="326"/>
      <c r="O71" s="326"/>
      <c r="P71" s="326"/>
      <c r="Q71" s="80"/>
    </row>
    <row r="72" spans="1:17" ht="15.75" x14ac:dyDescent="0.25">
      <c r="D72" s="47"/>
      <c r="E72" s="47"/>
      <c r="F72" s="47"/>
      <c r="G72" s="47"/>
      <c r="H72" s="31"/>
      <c r="I72" s="31"/>
      <c r="J72" s="31"/>
      <c r="K72" s="31"/>
      <c r="L72" s="31"/>
      <c r="M72" s="31"/>
      <c r="N72" s="31"/>
      <c r="O72" s="31"/>
      <c r="P72" s="46"/>
    </row>
    <row r="73" spans="1:17" ht="21" x14ac:dyDescent="0.35">
      <c r="A73" s="303" t="s">
        <v>15</v>
      </c>
      <c r="B73" s="337"/>
      <c r="C73" s="337"/>
      <c r="D73" s="337"/>
      <c r="E73" s="337"/>
      <c r="F73" s="337"/>
      <c r="G73" s="337"/>
      <c r="H73" s="337"/>
      <c r="I73" s="75"/>
      <c r="J73" s="76" t="s">
        <v>40</v>
      </c>
      <c r="K73" s="75"/>
      <c r="L73" s="316" t="s">
        <v>177</v>
      </c>
      <c r="M73" s="327"/>
      <c r="N73" s="327"/>
      <c r="O73" s="327"/>
      <c r="P73" s="327"/>
    </row>
    <row r="74" spans="1:17" ht="6" customHeight="1" thickBot="1" x14ac:dyDescent="0.3">
      <c r="A74" s="2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</row>
    <row r="75" spans="1:17" ht="24.75" customHeight="1" thickBot="1" x14ac:dyDescent="0.3">
      <c r="A75" s="275" t="s">
        <v>178</v>
      </c>
      <c r="B75" s="277"/>
      <c r="C75" s="281" t="s">
        <v>1</v>
      </c>
      <c r="D75" s="282"/>
      <c r="E75" s="281" t="s">
        <v>2</v>
      </c>
      <c r="F75" s="282"/>
      <c r="G75" s="281" t="s">
        <v>3</v>
      </c>
      <c r="H75" s="282"/>
      <c r="I75" s="281" t="s">
        <v>4</v>
      </c>
      <c r="J75" s="282"/>
      <c r="K75" s="298" t="s">
        <v>5</v>
      </c>
      <c r="L75" s="299"/>
      <c r="M75" s="300"/>
      <c r="N75" s="312" t="s">
        <v>6</v>
      </c>
      <c r="O75" s="328"/>
      <c r="P75" s="58" t="s">
        <v>7</v>
      </c>
    </row>
    <row r="76" spans="1:17" ht="15.75" thickBot="1" x14ac:dyDescent="0.3">
      <c r="A76" s="276"/>
      <c r="B76" s="278"/>
      <c r="C76" s="11" t="s">
        <v>8</v>
      </c>
      <c r="D76" s="3" t="s">
        <v>12</v>
      </c>
      <c r="E76" s="3" t="s">
        <v>8</v>
      </c>
      <c r="F76" s="3" t="s">
        <v>12</v>
      </c>
      <c r="G76" s="3" t="s">
        <v>8</v>
      </c>
      <c r="H76" s="3" t="s">
        <v>12</v>
      </c>
      <c r="I76" s="3" t="s">
        <v>8</v>
      </c>
      <c r="J76" s="3" t="s">
        <v>12</v>
      </c>
      <c r="K76" s="288" t="s">
        <v>13</v>
      </c>
      <c r="L76" s="289"/>
      <c r="M76" s="290"/>
      <c r="N76" s="4" t="s">
        <v>8</v>
      </c>
      <c r="O76" s="4" t="s">
        <v>12</v>
      </c>
      <c r="P76" s="59" t="s">
        <v>11</v>
      </c>
    </row>
    <row r="77" spans="1:17" ht="15.75" customHeight="1" thickBot="1" x14ac:dyDescent="0.3">
      <c r="A77" s="17" t="s">
        <v>27</v>
      </c>
      <c r="B77" s="278"/>
      <c r="C77" s="11">
        <v>1</v>
      </c>
      <c r="D77" s="3">
        <v>800</v>
      </c>
      <c r="E77" s="3"/>
      <c r="F77" s="3"/>
      <c r="G77" s="3"/>
      <c r="H77" s="3"/>
      <c r="I77" s="3"/>
      <c r="J77" s="3"/>
      <c r="K77" s="291" t="s">
        <v>26</v>
      </c>
      <c r="L77" s="3">
        <v>0.3</v>
      </c>
      <c r="M77" s="272"/>
      <c r="N77" s="4">
        <f t="shared" ref="N77:N81" si="31">SUM(C77,E77,G77,I77)</f>
        <v>1</v>
      </c>
      <c r="O77" s="4">
        <f>SUM(C77*D77,E77*F77,G77*H77,I77*J77)</f>
        <v>800</v>
      </c>
      <c r="P77" s="59">
        <f t="shared" ref="P77:P81" si="32">O77*L77</f>
        <v>240</v>
      </c>
    </row>
    <row r="78" spans="1:17" ht="15.75" thickBot="1" x14ac:dyDescent="0.3">
      <c r="A78" s="17" t="s">
        <v>28</v>
      </c>
      <c r="B78" s="278"/>
      <c r="C78" s="11">
        <v>3</v>
      </c>
      <c r="D78" s="3">
        <v>30</v>
      </c>
      <c r="E78" s="3">
        <v>3</v>
      </c>
      <c r="F78" s="3">
        <v>30</v>
      </c>
      <c r="G78" s="3">
        <v>3</v>
      </c>
      <c r="H78" s="3">
        <v>30</v>
      </c>
      <c r="I78" s="3">
        <v>0</v>
      </c>
      <c r="J78" s="3">
        <v>0</v>
      </c>
      <c r="K78" s="292"/>
      <c r="L78" s="3">
        <v>0.8</v>
      </c>
      <c r="M78" s="273"/>
      <c r="N78" s="4">
        <f t="shared" si="31"/>
        <v>9</v>
      </c>
      <c r="O78" s="4">
        <f t="shared" ref="O78:O81" si="33">SUM(C78*D78,E78*F78,G78*H78,I78*J78)</f>
        <v>270</v>
      </c>
      <c r="P78" s="59">
        <f t="shared" si="32"/>
        <v>216</v>
      </c>
    </row>
    <row r="79" spans="1:17" ht="15.75" thickBot="1" x14ac:dyDescent="0.3">
      <c r="A79" s="17" t="s">
        <v>29</v>
      </c>
      <c r="B79" s="278"/>
      <c r="C79" s="11">
        <v>10</v>
      </c>
      <c r="D79" s="3">
        <v>100</v>
      </c>
      <c r="E79" s="3">
        <v>1</v>
      </c>
      <c r="F79" s="3">
        <v>1500</v>
      </c>
      <c r="G79" s="3"/>
      <c r="H79" s="3"/>
      <c r="I79" s="3"/>
      <c r="J79" s="3"/>
      <c r="K79" s="292"/>
      <c r="L79" s="3">
        <v>0.65</v>
      </c>
      <c r="M79" s="273"/>
      <c r="N79" s="4">
        <f t="shared" si="31"/>
        <v>11</v>
      </c>
      <c r="O79" s="4">
        <f t="shared" si="33"/>
        <v>2500</v>
      </c>
      <c r="P79" s="59">
        <f>O79*L79*2</f>
        <v>3250</v>
      </c>
    </row>
    <row r="80" spans="1:17" ht="15.75" thickBot="1" x14ac:dyDescent="0.3">
      <c r="A80" s="17" t="s">
        <v>119</v>
      </c>
      <c r="B80" s="278"/>
      <c r="C80" s="194"/>
      <c r="D80" s="3"/>
      <c r="E80" s="3"/>
      <c r="F80" s="3"/>
      <c r="G80" s="3"/>
      <c r="H80" s="3"/>
      <c r="I80" s="3"/>
      <c r="J80" s="3"/>
      <c r="K80" s="292"/>
      <c r="L80" s="3"/>
      <c r="M80" s="273"/>
      <c r="N80" s="19"/>
      <c r="O80" s="19"/>
      <c r="P80" s="60">
        <v>300</v>
      </c>
    </row>
    <row r="81" spans="1:16" ht="15.75" thickBot="1" x14ac:dyDescent="0.3">
      <c r="A81" s="17" t="s">
        <v>30</v>
      </c>
      <c r="B81" s="279"/>
      <c r="C81" s="11">
        <v>1</v>
      </c>
      <c r="D81" s="3">
        <v>800</v>
      </c>
      <c r="E81" s="3"/>
      <c r="F81" s="3"/>
      <c r="G81" s="3"/>
      <c r="H81" s="3"/>
      <c r="I81" s="3"/>
      <c r="J81" s="3"/>
      <c r="K81" s="292"/>
      <c r="L81" s="3">
        <v>0.3</v>
      </c>
      <c r="M81" s="341"/>
      <c r="N81" s="206">
        <f t="shared" si="31"/>
        <v>1</v>
      </c>
      <c r="O81" s="206">
        <f t="shared" si="33"/>
        <v>800</v>
      </c>
      <c r="P81" s="207">
        <f t="shared" si="32"/>
        <v>240</v>
      </c>
    </row>
    <row r="82" spans="1:16" ht="15.75" thickBot="1" x14ac:dyDescent="0.3">
      <c r="A82" s="69" t="s">
        <v>6</v>
      </c>
      <c r="B82" s="8"/>
      <c r="C82" s="86">
        <f t="shared" ref="C82:J82" si="34">SUM(C75:C81)</f>
        <v>15</v>
      </c>
      <c r="D82" s="72">
        <f t="shared" si="34"/>
        <v>1730</v>
      </c>
      <c r="E82" s="72">
        <f t="shared" si="34"/>
        <v>4</v>
      </c>
      <c r="F82" s="72">
        <f t="shared" si="34"/>
        <v>1530</v>
      </c>
      <c r="G82" s="72">
        <f t="shared" si="34"/>
        <v>3</v>
      </c>
      <c r="H82" s="72">
        <f t="shared" si="34"/>
        <v>30</v>
      </c>
      <c r="I82" s="72">
        <f t="shared" si="34"/>
        <v>0</v>
      </c>
      <c r="J82" s="70">
        <f t="shared" si="34"/>
        <v>0</v>
      </c>
      <c r="K82" s="293"/>
      <c r="L82" s="85">
        <f>AVERAGE(L77:L81)</f>
        <v>0.51249999999999996</v>
      </c>
      <c r="M82" s="274"/>
      <c r="N82" s="204">
        <f>SUM(N75:N81)</f>
        <v>22</v>
      </c>
      <c r="O82" s="204">
        <f>SUM(O75:O81)</f>
        <v>4370</v>
      </c>
      <c r="P82" s="205">
        <f>SUM(P75:P81)</f>
        <v>4246</v>
      </c>
    </row>
    <row r="83" spans="1:16" x14ac:dyDescent="0.25">
      <c r="A83" s="41" t="s">
        <v>37</v>
      </c>
      <c r="B83" s="339"/>
      <c r="C83" s="340"/>
      <c r="D83" s="39"/>
      <c r="E83" s="38"/>
      <c r="F83" s="39"/>
      <c r="G83" s="38"/>
      <c r="H83" s="40"/>
      <c r="I83" s="38"/>
      <c r="J83" s="39"/>
      <c r="K83" s="34"/>
      <c r="L83" s="342" t="s">
        <v>66</v>
      </c>
      <c r="M83" s="343"/>
      <c r="N83" s="343"/>
      <c r="O83" s="343"/>
      <c r="P83" s="343"/>
    </row>
    <row r="84" spans="1:16" ht="15.75" thickBot="1" x14ac:dyDescent="0.3"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</row>
    <row r="85" spans="1:16" ht="24.75" thickBot="1" x14ac:dyDescent="0.3">
      <c r="A85" s="275" t="s">
        <v>141</v>
      </c>
      <c r="B85" s="12" t="s">
        <v>0</v>
      </c>
      <c r="C85" s="318" t="s">
        <v>1</v>
      </c>
      <c r="D85" s="319"/>
      <c r="E85" s="318" t="s">
        <v>2</v>
      </c>
      <c r="F85" s="319"/>
      <c r="G85" s="318" t="s">
        <v>3</v>
      </c>
      <c r="H85" s="319"/>
      <c r="I85" s="318" t="s">
        <v>4</v>
      </c>
      <c r="J85" s="319"/>
      <c r="K85" s="298" t="s">
        <v>5</v>
      </c>
      <c r="L85" s="299"/>
      <c r="M85" s="300"/>
      <c r="N85" s="301" t="s">
        <v>6</v>
      </c>
      <c r="O85" s="302"/>
      <c r="P85" s="68" t="s">
        <v>7</v>
      </c>
    </row>
    <row r="86" spans="1:16" ht="15.75" thickBot="1" x14ac:dyDescent="0.3">
      <c r="A86" s="317"/>
      <c r="B86" s="74"/>
      <c r="C86" s="50" t="s">
        <v>8</v>
      </c>
      <c r="D86" s="3" t="s">
        <v>9</v>
      </c>
      <c r="E86" s="3" t="s">
        <v>8</v>
      </c>
      <c r="F86" s="3" t="s">
        <v>9</v>
      </c>
      <c r="G86" s="3" t="s">
        <v>8</v>
      </c>
      <c r="H86" s="3" t="s">
        <v>9</v>
      </c>
      <c r="I86" s="3" t="s">
        <v>8</v>
      </c>
      <c r="J86" s="3" t="s">
        <v>9</v>
      </c>
      <c r="K86" s="288" t="s">
        <v>10</v>
      </c>
      <c r="L86" s="289"/>
      <c r="M86" s="290"/>
      <c r="N86" s="4" t="s">
        <v>8</v>
      </c>
      <c r="O86" s="4" t="s">
        <v>9</v>
      </c>
      <c r="P86" s="59" t="s">
        <v>11</v>
      </c>
    </row>
    <row r="87" spans="1:16" ht="15.75" thickBot="1" x14ac:dyDescent="0.3">
      <c r="A87" s="17" t="s">
        <v>16</v>
      </c>
      <c r="B87" s="5">
        <v>140</v>
      </c>
      <c r="C87" s="89">
        <v>8</v>
      </c>
      <c r="D87" s="89">
        <v>60</v>
      </c>
      <c r="E87" s="89">
        <v>8</v>
      </c>
      <c r="F87" s="89">
        <v>80</v>
      </c>
      <c r="G87" s="89">
        <v>8</v>
      </c>
      <c r="H87" s="89">
        <v>100</v>
      </c>
      <c r="I87" s="89">
        <v>8</v>
      </c>
      <c r="J87" s="89">
        <v>10</v>
      </c>
      <c r="K87" s="291" t="s">
        <v>25</v>
      </c>
      <c r="L87" s="6">
        <f t="shared" ref="L87:L102" si="35">SUM(D87/B87,F87/B87,H87/B87,J87/B87)/4</f>
        <v>0.44642857142857145</v>
      </c>
      <c r="M87" s="272"/>
      <c r="N87" s="4">
        <f t="shared" ref="N87:N103" si="36">SUM(C87,E87,G87,I87)</f>
        <v>32</v>
      </c>
      <c r="O87" s="4">
        <f t="shared" ref="O87:O103" si="37">SUM(C87*D87,E87*F87,G87*H87,I87*J87)</f>
        <v>2000</v>
      </c>
      <c r="P87" s="59">
        <f t="shared" ref="P87:P103" si="38">O87*L87</f>
        <v>892.85714285714289</v>
      </c>
    </row>
    <row r="88" spans="1:16" ht="15.75" thickBot="1" x14ac:dyDescent="0.3">
      <c r="A88" s="17" t="s">
        <v>97</v>
      </c>
      <c r="B88" s="5">
        <v>70</v>
      </c>
      <c r="C88" s="89">
        <v>6</v>
      </c>
      <c r="D88" s="89">
        <v>40</v>
      </c>
      <c r="E88" s="89">
        <v>6</v>
      </c>
      <c r="F88" s="89">
        <v>40</v>
      </c>
      <c r="G88" s="89">
        <v>6</v>
      </c>
      <c r="H88" s="89">
        <v>40</v>
      </c>
      <c r="I88" s="89"/>
      <c r="J88" s="89"/>
      <c r="K88" s="292"/>
      <c r="L88" s="6">
        <f>SUM(D88/B88,F88/B88,H88/B88,J88/B88)/3</f>
        <v>0.5714285714285714</v>
      </c>
      <c r="M88" s="273"/>
      <c r="N88" s="4">
        <f t="shared" si="36"/>
        <v>18</v>
      </c>
      <c r="O88" s="4">
        <f t="shared" si="37"/>
        <v>720</v>
      </c>
      <c r="P88" s="59">
        <f t="shared" si="38"/>
        <v>411.42857142857139</v>
      </c>
    </row>
    <row r="89" spans="1:16" ht="15.75" thickBot="1" x14ac:dyDescent="0.3">
      <c r="A89" s="17" t="s">
        <v>17</v>
      </c>
      <c r="B89" s="5">
        <v>120</v>
      </c>
      <c r="C89" s="89">
        <v>6</v>
      </c>
      <c r="D89" s="89">
        <v>70</v>
      </c>
      <c r="E89" s="89">
        <v>6</v>
      </c>
      <c r="F89" s="89">
        <v>70</v>
      </c>
      <c r="G89" s="89">
        <v>6</v>
      </c>
      <c r="H89" s="89">
        <v>80</v>
      </c>
      <c r="I89" s="89">
        <v>6</v>
      </c>
      <c r="J89" s="89">
        <v>80</v>
      </c>
      <c r="K89" s="292"/>
      <c r="L89" s="6">
        <f t="shared" si="35"/>
        <v>0.625</v>
      </c>
      <c r="M89" s="273"/>
      <c r="N89" s="4">
        <f t="shared" si="36"/>
        <v>24</v>
      </c>
      <c r="O89" s="4">
        <f t="shared" si="37"/>
        <v>1800</v>
      </c>
      <c r="P89" s="59">
        <f t="shared" si="38"/>
        <v>1125</v>
      </c>
    </row>
    <row r="90" spans="1:16" ht="15.75" thickBot="1" x14ac:dyDescent="0.3">
      <c r="A90" s="17" t="s">
        <v>18</v>
      </c>
      <c r="B90" s="5">
        <v>60</v>
      </c>
      <c r="C90" s="89">
        <v>6</v>
      </c>
      <c r="D90" s="89">
        <v>40</v>
      </c>
      <c r="E90" s="89">
        <v>6</v>
      </c>
      <c r="F90" s="89">
        <v>40</v>
      </c>
      <c r="G90" s="89">
        <v>6</v>
      </c>
      <c r="H90" s="89">
        <v>40</v>
      </c>
      <c r="I90" s="89"/>
      <c r="J90" s="89"/>
      <c r="K90" s="292"/>
      <c r="L90" s="6">
        <f>SUM(D90/B90,F90/B90,H90/B90,J90/B90)/3</f>
        <v>0.66666666666666663</v>
      </c>
      <c r="M90" s="273"/>
      <c r="N90" s="4">
        <f t="shared" si="36"/>
        <v>18</v>
      </c>
      <c r="O90" s="4">
        <f t="shared" si="37"/>
        <v>720</v>
      </c>
      <c r="P90" s="59">
        <f t="shared" si="38"/>
        <v>480</v>
      </c>
    </row>
    <row r="91" spans="1:16" ht="15.75" thickBot="1" x14ac:dyDescent="0.3">
      <c r="A91" s="17" t="s">
        <v>24</v>
      </c>
      <c r="B91" s="5">
        <v>30</v>
      </c>
      <c r="C91" s="89">
        <v>10</v>
      </c>
      <c r="D91" s="89">
        <v>15</v>
      </c>
      <c r="E91" s="89">
        <v>10</v>
      </c>
      <c r="F91" s="89">
        <v>15</v>
      </c>
      <c r="G91" s="89">
        <v>10</v>
      </c>
      <c r="H91" s="89">
        <v>15</v>
      </c>
      <c r="I91" s="89"/>
      <c r="J91" s="89"/>
      <c r="K91" s="292"/>
      <c r="L91" s="6">
        <f>SUM(D91/B91,F91/B91,H91/B91,J91/B91)/3</f>
        <v>0.5</v>
      </c>
      <c r="M91" s="273"/>
      <c r="N91" s="4">
        <f t="shared" si="36"/>
        <v>30</v>
      </c>
      <c r="O91" s="4">
        <f t="shared" si="37"/>
        <v>450</v>
      </c>
      <c r="P91" s="59">
        <f t="shared" si="38"/>
        <v>225</v>
      </c>
    </row>
    <row r="92" spans="1:16" ht="15.75" thickBot="1" x14ac:dyDescent="0.3">
      <c r="A92" s="18" t="s">
        <v>21</v>
      </c>
      <c r="B92" s="16">
        <v>65</v>
      </c>
      <c r="C92" s="89">
        <v>10</v>
      </c>
      <c r="D92" s="89">
        <v>45</v>
      </c>
      <c r="E92" s="89">
        <v>10</v>
      </c>
      <c r="F92" s="89">
        <v>45</v>
      </c>
      <c r="G92" s="89">
        <v>10</v>
      </c>
      <c r="H92" s="89">
        <v>55</v>
      </c>
      <c r="I92" s="108">
        <v>10</v>
      </c>
      <c r="J92" s="108">
        <v>55</v>
      </c>
      <c r="K92" s="292"/>
      <c r="L92" s="6">
        <f t="shared" si="35"/>
        <v>0.76923076923076927</v>
      </c>
      <c r="M92" s="273"/>
      <c r="N92" s="4">
        <f t="shared" si="36"/>
        <v>40</v>
      </c>
      <c r="O92" s="4">
        <f t="shared" si="37"/>
        <v>2000</v>
      </c>
      <c r="P92" s="59">
        <f t="shared" si="38"/>
        <v>1538.4615384615386</v>
      </c>
    </row>
    <row r="93" spans="1:16" ht="15.75" thickBot="1" x14ac:dyDescent="0.3">
      <c r="A93" s="17" t="s">
        <v>59</v>
      </c>
      <c r="B93" s="5">
        <v>65</v>
      </c>
      <c r="C93" s="89">
        <v>10</v>
      </c>
      <c r="D93" s="89">
        <v>40</v>
      </c>
      <c r="E93" s="89">
        <v>10</v>
      </c>
      <c r="F93" s="89">
        <v>40</v>
      </c>
      <c r="G93" s="89">
        <v>10</v>
      </c>
      <c r="H93" s="109">
        <v>40</v>
      </c>
      <c r="I93" s="108"/>
      <c r="J93" s="110"/>
      <c r="K93" s="292"/>
      <c r="L93" s="6">
        <f>SUM(D93/B93,F93/B93,H93/B93,J93/B93)/3</f>
        <v>0.61538461538461542</v>
      </c>
      <c r="M93" s="273"/>
      <c r="N93" s="4">
        <f t="shared" si="36"/>
        <v>30</v>
      </c>
      <c r="O93" s="4">
        <f t="shared" si="37"/>
        <v>1200</v>
      </c>
      <c r="P93" s="59">
        <f t="shared" si="38"/>
        <v>738.46153846153845</v>
      </c>
    </row>
    <row r="94" spans="1:16" ht="15.75" thickBot="1" x14ac:dyDescent="0.3">
      <c r="A94" s="17" t="s">
        <v>22</v>
      </c>
      <c r="B94" s="5">
        <v>40</v>
      </c>
      <c r="C94" s="89">
        <v>8</v>
      </c>
      <c r="D94" s="89">
        <v>23</v>
      </c>
      <c r="E94" s="89">
        <v>8</v>
      </c>
      <c r="F94" s="89">
        <v>23</v>
      </c>
      <c r="G94" s="89">
        <v>8</v>
      </c>
      <c r="H94" s="109">
        <v>23</v>
      </c>
      <c r="I94" s="111"/>
      <c r="J94" s="112"/>
      <c r="K94" s="292"/>
      <c r="L94" s="6">
        <f>SUM(D94/B94,F94/B94,H94/B94,J94/B94)/3</f>
        <v>0.57499999999999996</v>
      </c>
      <c r="M94" s="273"/>
      <c r="N94" s="4">
        <f t="shared" si="36"/>
        <v>24</v>
      </c>
      <c r="O94" s="4">
        <f t="shared" si="37"/>
        <v>552</v>
      </c>
      <c r="P94" s="59">
        <f t="shared" si="38"/>
        <v>317.39999999999998</v>
      </c>
    </row>
    <row r="95" spans="1:16" ht="15.75" thickBot="1" x14ac:dyDescent="0.3">
      <c r="A95" s="17" t="s">
        <v>23</v>
      </c>
      <c r="B95" s="5">
        <v>40</v>
      </c>
      <c r="C95" s="89">
        <v>8</v>
      </c>
      <c r="D95" s="89">
        <v>23</v>
      </c>
      <c r="E95" s="89">
        <v>8</v>
      </c>
      <c r="F95" s="89">
        <v>23</v>
      </c>
      <c r="G95" s="89">
        <v>6</v>
      </c>
      <c r="H95" s="109">
        <v>23</v>
      </c>
      <c r="I95" s="111"/>
      <c r="J95" s="112"/>
      <c r="K95" s="292"/>
      <c r="L95" s="6">
        <f>SUM(D95/B95,F95/B95,H95/B95,J95/B95)/3</f>
        <v>0.57499999999999996</v>
      </c>
      <c r="M95" s="273"/>
      <c r="N95" s="4">
        <f t="shared" si="36"/>
        <v>22</v>
      </c>
      <c r="O95" s="4">
        <f t="shared" si="37"/>
        <v>506</v>
      </c>
      <c r="P95" s="59">
        <f t="shared" si="38"/>
        <v>290.95</v>
      </c>
    </row>
    <row r="96" spans="1:16" ht="15.75" thickBot="1" x14ac:dyDescent="0.3">
      <c r="A96" s="17" t="s">
        <v>20</v>
      </c>
      <c r="B96" s="5">
        <v>85</v>
      </c>
      <c r="C96" s="89">
        <v>10</v>
      </c>
      <c r="D96" s="89">
        <v>50</v>
      </c>
      <c r="E96" s="89">
        <v>10</v>
      </c>
      <c r="F96" s="89">
        <v>50</v>
      </c>
      <c r="G96" s="89">
        <v>6</v>
      </c>
      <c r="H96" s="89">
        <v>60</v>
      </c>
      <c r="I96" s="108">
        <v>6</v>
      </c>
      <c r="J96" s="89">
        <v>60</v>
      </c>
      <c r="K96" s="292"/>
      <c r="L96" s="6">
        <f t="shared" si="35"/>
        <v>0.6470588235294118</v>
      </c>
      <c r="M96" s="273"/>
      <c r="N96" s="4">
        <f t="shared" si="36"/>
        <v>32</v>
      </c>
      <c r="O96" s="4">
        <f t="shared" si="37"/>
        <v>1720</v>
      </c>
      <c r="P96" s="59">
        <f t="shared" si="38"/>
        <v>1112.9411764705883</v>
      </c>
    </row>
    <row r="97" spans="1:17" ht="15.75" thickBot="1" x14ac:dyDescent="0.3">
      <c r="A97" s="17" t="s">
        <v>65</v>
      </c>
      <c r="B97" s="5">
        <v>40</v>
      </c>
      <c r="C97" s="89">
        <v>10</v>
      </c>
      <c r="D97" s="89">
        <v>30</v>
      </c>
      <c r="E97" s="89">
        <v>10</v>
      </c>
      <c r="F97" s="89">
        <v>30</v>
      </c>
      <c r="G97" s="89">
        <v>10</v>
      </c>
      <c r="H97" s="89">
        <v>30</v>
      </c>
      <c r="I97" s="113"/>
      <c r="J97" s="89"/>
      <c r="K97" s="292"/>
      <c r="L97" s="6">
        <f>SUM(D97/B97,F97/B97,H97/B97,J97/B97)/3</f>
        <v>0.75</v>
      </c>
      <c r="M97" s="273"/>
      <c r="N97" s="4">
        <f t="shared" ref="N97:N102" si="39">SUM(C97,E97,G97,I97)</f>
        <v>30</v>
      </c>
      <c r="O97" s="4">
        <f t="shared" ref="O97:O102" si="40">SUM(C97*D97,E97*F97,G97*H97,I97*J97)</f>
        <v>900</v>
      </c>
      <c r="P97" s="59">
        <f t="shared" ref="P97:P102" si="41">O97*L97</f>
        <v>675</v>
      </c>
    </row>
    <row r="98" spans="1:17" ht="15.75" thickBot="1" x14ac:dyDescent="0.3">
      <c r="A98" s="17" t="s">
        <v>45</v>
      </c>
      <c r="B98" s="5">
        <v>70</v>
      </c>
      <c r="C98" s="89">
        <v>10</v>
      </c>
      <c r="D98" s="89">
        <v>30</v>
      </c>
      <c r="E98" s="89">
        <v>10</v>
      </c>
      <c r="F98" s="89">
        <v>30</v>
      </c>
      <c r="G98" s="89">
        <v>10</v>
      </c>
      <c r="H98" s="89">
        <v>30</v>
      </c>
      <c r="I98" s="113"/>
      <c r="J98" s="89"/>
      <c r="K98" s="292"/>
      <c r="L98" s="6">
        <f>SUM(D98/B98,F98/B98,H98/B98,J98/B98)/3</f>
        <v>0.42857142857142855</v>
      </c>
      <c r="M98" s="273"/>
      <c r="N98" s="4">
        <f t="shared" si="39"/>
        <v>30</v>
      </c>
      <c r="O98" s="4">
        <f t="shared" si="40"/>
        <v>900</v>
      </c>
      <c r="P98" s="59">
        <f t="shared" si="41"/>
        <v>385.71428571428567</v>
      </c>
    </row>
    <row r="99" spans="1:17" ht="15.75" thickBot="1" x14ac:dyDescent="0.3">
      <c r="A99" s="17" t="s">
        <v>31</v>
      </c>
      <c r="B99" s="5">
        <v>40</v>
      </c>
      <c r="C99" s="89">
        <v>10</v>
      </c>
      <c r="D99" s="89">
        <v>20</v>
      </c>
      <c r="E99" s="89">
        <v>10</v>
      </c>
      <c r="F99" s="89">
        <v>20</v>
      </c>
      <c r="G99" s="89">
        <v>10</v>
      </c>
      <c r="H99" s="89">
        <v>20</v>
      </c>
      <c r="I99" s="113"/>
      <c r="J99" s="89"/>
      <c r="K99" s="292"/>
      <c r="L99" s="6">
        <f>SUM(D99/B99,F99/B99,H99/B99,J99/B99)/3</f>
        <v>0.5</v>
      </c>
      <c r="M99" s="273"/>
      <c r="N99" s="4">
        <f t="shared" si="39"/>
        <v>30</v>
      </c>
      <c r="O99" s="4">
        <f t="shared" si="40"/>
        <v>600</v>
      </c>
      <c r="P99" s="59">
        <f t="shared" si="41"/>
        <v>300</v>
      </c>
    </row>
    <row r="100" spans="1:17" ht="15.75" thickBot="1" x14ac:dyDescent="0.3">
      <c r="A100" s="17" t="s">
        <v>46</v>
      </c>
      <c r="B100" s="5">
        <v>60</v>
      </c>
      <c r="C100" s="89">
        <v>10</v>
      </c>
      <c r="D100" s="89">
        <v>30</v>
      </c>
      <c r="E100" s="89">
        <v>10</v>
      </c>
      <c r="F100" s="89">
        <v>30</v>
      </c>
      <c r="G100" s="89">
        <v>10</v>
      </c>
      <c r="H100" s="89">
        <v>30</v>
      </c>
      <c r="I100" s="113"/>
      <c r="J100" s="89"/>
      <c r="K100" s="292"/>
      <c r="L100" s="6">
        <f>SUM(D100/B100,F100/B100,H100/B100,J100/B100)/3</f>
        <v>0.5</v>
      </c>
      <c r="M100" s="273"/>
      <c r="N100" s="4">
        <f t="shared" si="39"/>
        <v>30</v>
      </c>
      <c r="O100" s="4">
        <f t="shared" si="40"/>
        <v>900</v>
      </c>
      <c r="P100" s="59">
        <f t="shared" si="41"/>
        <v>450</v>
      </c>
    </row>
    <row r="101" spans="1:17" ht="15.75" thickBot="1" x14ac:dyDescent="0.3">
      <c r="A101" s="17" t="s">
        <v>119</v>
      </c>
      <c r="B101" s="5"/>
      <c r="C101" s="89"/>
      <c r="D101" s="89"/>
      <c r="E101" s="89"/>
      <c r="F101" s="89"/>
      <c r="G101" s="89"/>
      <c r="H101" s="109"/>
      <c r="I101" s="214"/>
      <c r="J101" s="109"/>
      <c r="K101" s="292"/>
      <c r="L101" s="6"/>
      <c r="M101" s="273"/>
      <c r="N101" s="4"/>
      <c r="O101" s="4"/>
      <c r="P101" s="59">
        <v>300</v>
      </c>
    </row>
    <row r="102" spans="1:17" ht="15.75" thickBot="1" x14ac:dyDescent="0.3">
      <c r="A102" s="17" t="s">
        <v>64</v>
      </c>
      <c r="B102" s="5">
        <v>60</v>
      </c>
      <c r="C102" s="89">
        <v>15</v>
      </c>
      <c r="D102" s="89">
        <v>45</v>
      </c>
      <c r="E102" s="89">
        <v>15</v>
      </c>
      <c r="F102" s="89">
        <v>45</v>
      </c>
      <c r="G102" s="89">
        <v>15</v>
      </c>
      <c r="H102" s="109">
        <v>45</v>
      </c>
      <c r="I102" s="111"/>
      <c r="J102" s="112"/>
      <c r="K102" s="292"/>
      <c r="L102" s="6">
        <f t="shared" si="35"/>
        <v>0.5625</v>
      </c>
      <c r="M102" s="273"/>
      <c r="N102" s="4">
        <f t="shared" si="39"/>
        <v>45</v>
      </c>
      <c r="O102" s="4">
        <f t="shared" si="40"/>
        <v>2025</v>
      </c>
      <c r="P102" s="59">
        <f t="shared" si="41"/>
        <v>1139.0625</v>
      </c>
      <c r="Q102" s="21"/>
    </row>
    <row r="103" spans="1:17" ht="15.75" thickBot="1" x14ac:dyDescent="0.3">
      <c r="A103" s="17" t="s">
        <v>39</v>
      </c>
      <c r="B103" s="5">
        <v>20</v>
      </c>
      <c r="C103" s="3">
        <v>10</v>
      </c>
      <c r="D103" s="3">
        <v>12</v>
      </c>
      <c r="E103" s="3">
        <v>10</v>
      </c>
      <c r="F103" s="3">
        <v>12</v>
      </c>
      <c r="G103" s="3">
        <v>10</v>
      </c>
      <c r="H103" s="3">
        <v>12</v>
      </c>
      <c r="I103" s="7"/>
      <c r="J103" s="7"/>
      <c r="K103" s="292"/>
      <c r="L103" s="6">
        <f>SUM(D103/B103,F103/B103,H103/B103,J103/B103)/3</f>
        <v>0.6</v>
      </c>
      <c r="M103" s="273"/>
      <c r="N103" s="4">
        <f t="shared" si="36"/>
        <v>30</v>
      </c>
      <c r="O103" s="4">
        <f t="shared" si="37"/>
        <v>360</v>
      </c>
      <c r="P103" s="59">
        <f t="shared" si="38"/>
        <v>216</v>
      </c>
    </row>
    <row r="104" spans="1:17" ht="15.75" thickBot="1" x14ac:dyDescent="0.3">
      <c r="A104" s="69" t="s">
        <v>6</v>
      </c>
      <c r="B104" s="8"/>
      <c r="C104" s="9">
        <f t="shared" ref="C104:I104" si="42">SUM(C87:C103)</f>
        <v>147</v>
      </c>
      <c r="D104" s="9">
        <f t="shared" si="42"/>
        <v>573</v>
      </c>
      <c r="E104" s="9">
        <f t="shared" si="42"/>
        <v>147</v>
      </c>
      <c r="F104" s="9">
        <f t="shared" si="42"/>
        <v>593</v>
      </c>
      <c r="G104" s="9">
        <f t="shared" si="42"/>
        <v>141</v>
      </c>
      <c r="H104" s="9">
        <f t="shared" si="42"/>
        <v>643</v>
      </c>
      <c r="I104" s="9">
        <f t="shared" si="42"/>
        <v>30</v>
      </c>
      <c r="J104" s="9">
        <f>SUM(J87:J103)</f>
        <v>205</v>
      </c>
      <c r="K104" s="293"/>
      <c r="L104" s="85">
        <f>AVERAGE(L87:L103)</f>
        <v>0.58326684039000221</v>
      </c>
      <c r="M104" s="274"/>
      <c r="N104" s="70">
        <f>SUM(N87:N103)</f>
        <v>465</v>
      </c>
      <c r="O104" s="70">
        <f>SUM(O87:O103)</f>
        <v>17353</v>
      </c>
      <c r="P104" s="61">
        <f>SUM(P87:P103)</f>
        <v>10598.276753393664</v>
      </c>
    </row>
    <row r="105" spans="1:17" ht="15.75" thickBot="1" x14ac:dyDescent="0.3"/>
    <row r="106" spans="1:17" ht="24.75" customHeight="1" thickBot="1" x14ac:dyDescent="0.3">
      <c r="A106" s="275" t="s">
        <v>179</v>
      </c>
      <c r="B106" s="277"/>
      <c r="C106" s="281" t="s">
        <v>1</v>
      </c>
      <c r="D106" s="282"/>
      <c r="E106" s="281" t="s">
        <v>2</v>
      </c>
      <c r="F106" s="282"/>
      <c r="G106" s="281" t="s">
        <v>3</v>
      </c>
      <c r="H106" s="282"/>
      <c r="I106" s="281" t="s">
        <v>4</v>
      </c>
      <c r="J106" s="283"/>
      <c r="K106" s="284" t="s">
        <v>5</v>
      </c>
      <c r="L106" s="284"/>
      <c r="M106" s="285"/>
      <c r="N106" s="286" t="s">
        <v>6</v>
      </c>
      <c r="O106" s="287"/>
      <c r="P106" s="98" t="s">
        <v>7</v>
      </c>
    </row>
    <row r="107" spans="1:17" ht="15.75" customHeight="1" thickBot="1" x14ac:dyDescent="0.3">
      <c r="A107" s="276"/>
      <c r="B107" s="278"/>
      <c r="C107" s="73" t="s">
        <v>8</v>
      </c>
      <c r="D107" s="3" t="s">
        <v>12</v>
      </c>
      <c r="E107" s="3" t="s">
        <v>8</v>
      </c>
      <c r="F107" s="3" t="s">
        <v>12</v>
      </c>
      <c r="G107" s="3" t="s">
        <v>8</v>
      </c>
      <c r="H107" s="3" t="s">
        <v>12</v>
      </c>
      <c r="I107" s="83" t="s">
        <v>8</v>
      </c>
      <c r="J107" s="3" t="s">
        <v>12</v>
      </c>
      <c r="K107" s="288" t="s">
        <v>13</v>
      </c>
      <c r="L107" s="289"/>
      <c r="M107" s="290"/>
      <c r="N107" s="4" t="s">
        <v>8</v>
      </c>
      <c r="O107" s="51" t="s">
        <v>12</v>
      </c>
      <c r="P107" s="99" t="s">
        <v>11</v>
      </c>
    </row>
    <row r="108" spans="1:17" ht="15.75" customHeight="1" thickBot="1" x14ac:dyDescent="0.3">
      <c r="A108" s="17" t="s">
        <v>27</v>
      </c>
      <c r="B108" s="278"/>
      <c r="C108" s="114">
        <v>1</v>
      </c>
      <c r="D108" s="89">
        <v>800</v>
      </c>
      <c r="E108" s="89"/>
      <c r="F108" s="89"/>
      <c r="G108" s="89"/>
      <c r="H108" s="89"/>
      <c r="I108" s="89"/>
      <c r="J108" s="109"/>
      <c r="K108" s="291" t="s">
        <v>26</v>
      </c>
      <c r="L108" s="3">
        <v>0.3</v>
      </c>
      <c r="M108" s="272"/>
      <c r="N108" s="4">
        <f t="shared" ref="N108:N113" si="43">SUM(C108,E108,G108,I108)</f>
        <v>1</v>
      </c>
      <c r="O108" s="28">
        <f>SUM(C108*D108,E108*F108,G108*H108,I108*J108)</f>
        <v>800</v>
      </c>
      <c r="P108" s="99">
        <f t="shared" ref="P108:P113" si="44">O108*L108</f>
        <v>240</v>
      </c>
    </row>
    <row r="109" spans="1:17" ht="15.75" thickBot="1" x14ac:dyDescent="0.3">
      <c r="A109" s="17" t="s">
        <v>28</v>
      </c>
      <c r="B109" s="278"/>
      <c r="C109" s="114">
        <v>3</v>
      </c>
      <c r="D109" s="89">
        <v>30</v>
      </c>
      <c r="E109" s="89">
        <v>3</v>
      </c>
      <c r="F109" s="89">
        <v>30</v>
      </c>
      <c r="G109" s="89">
        <v>3</v>
      </c>
      <c r="H109" s="89">
        <v>30</v>
      </c>
      <c r="I109" s="89">
        <v>0</v>
      </c>
      <c r="J109" s="109">
        <v>0</v>
      </c>
      <c r="K109" s="292"/>
      <c r="L109" s="3">
        <v>0.7</v>
      </c>
      <c r="M109" s="273"/>
      <c r="N109" s="4">
        <f t="shared" si="43"/>
        <v>9</v>
      </c>
      <c r="O109" s="28">
        <f t="shared" ref="O109:O113" si="45">SUM(C109*D109,E109*F109,G109*H109,I109*J109)</f>
        <v>270</v>
      </c>
      <c r="P109" s="99">
        <f t="shared" si="44"/>
        <v>189</v>
      </c>
    </row>
    <row r="110" spans="1:17" ht="15.75" thickBot="1" x14ac:dyDescent="0.3">
      <c r="A110" s="17" t="s">
        <v>36</v>
      </c>
      <c r="B110" s="278"/>
      <c r="C110" s="114">
        <v>3</v>
      </c>
      <c r="D110" s="89">
        <v>20</v>
      </c>
      <c r="E110" s="89">
        <v>3</v>
      </c>
      <c r="F110" s="89">
        <v>20</v>
      </c>
      <c r="G110" s="89">
        <v>3</v>
      </c>
      <c r="H110" s="89">
        <v>20</v>
      </c>
      <c r="I110" s="89"/>
      <c r="J110" s="109"/>
      <c r="K110" s="292"/>
      <c r="L110" s="3">
        <v>0.7</v>
      </c>
      <c r="M110" s="273"/>
      <c r="N110" s="4">
        <f t="shared" si="43"/>
        <v>9</v>
      </c>
      <c r="O110" s="28">
        <f t="shared" si="45"/>
        <v>180</v>
      </c>
      <c r="P110" s="99">
        <f t="shared" si="44"/>
        <v>125.99999999999999</v>
      </c>
    </row>
    <row r="111" spans="1:17" ht="15.75" thickBot="1" x14ac:dyDescent="0.3">
      <c r="A111" s="17" t="s">
        <v>34</v>
      </c>
      <c r="B111" s="278"/>
      <c r="C111" s="114">
        <v>2</v>
      </c>
      <c r="D111" s="89">
        <v>30</v>
      </c>
      <c r="E111" s="89">
        <v>2</v>
      </c>
      <c r="F111" s="89">
        <v>30</v>
      </c>
      <c r="G111" s="89">
        <v>2</v>
      </c>
      <c r="H111" s="89">
        <v>30</v>
      </c>
      <c r="I111" s="89">
        <v>0</v>
      </c>
      <c r="J111" s="109">
        <v>0</v>
      </c>
      <c r="K111" s="292"/>
      <c r="L111" s="3">
        <v>0.7</v>
      </c>
      <c r="M111" s="273"/>
      <c r="N111" s="4">
        <f t="shared" si="43"/>
        <v>6</v>
      </c>
      <c r="O111" s="28">
        <f t="shared" si="45"/>
        <v>180</v>
      </c>
      <c r="P111" s="99">
        <f t="shared" si="44"/>
        <v>125.99999999999999</v>
      </c>
    </row>
    <row r="112" spans="1:17" ht="15.75" thickBot="1" x14ac:dyDescent="0.3">
      <c r="A112" s="17" t="s">
        <v>101</v>
      </c>
      <c r="B112" s="278"/>
      <c r="C112" s="114">
        <v>1</v>
      </c>
      <c r="D112" s="89">
        <v>250</v>
      </c>
      <c r="E112" s="89">
        <v>1</v>
      </c>
      <c r="F112" s="89">
        <v>250</v>
      </c>
      <c r="G112" s="89">
        <v>1</v>
      </c>
      <c r="H112" s="89">
        <v>250</v>
      </c>
      <c r="I112" s="89">
        <v>1</v>
      </c>
      <c r="J112" s="109">
        <v>250</v>
      </c>
      <c r="K112" s="292"/>
      <c r="L112" s="3">
        <v>0.65</v>
      </c>
      <c r="M112" s="273"/>
      <c r="N112" s="4">
        <f t="shared" si="43"/>
        <v>4</v>
      </c>
      <c r="O112" s="28">
        <f t="shared" si="45"/>
        <v>1000</v>
      </c>
      <c r="P112" s="99">
        <f>O112*L112*7</f>
        <v>4550</v>
      </c>
    </row>
    <row r="113" spans="1:19" ht="15.75" thickBot="1" x14ac:dyDescent="0.3">
      <c r="A113" s="17" t="s">
        <v>30</v>
      </c>
      <c r="B113" s="279"/>
      <c r="C113" s="115">
        <v>1</v>
      </c>
      <c r="D113" s="116">
        <v>800</v>
      </c>
      <c r="E113" s="116"/>
      <c r="F113" s="116"/>
      <c r="G113" s="116"/>
      <c r="H113" s="116"/>
      <c r="I113" s="116"/>
      <c r="J113" s="117"/>
      <c r="K113" s="292"/>
      <c r="L113" s="3">
        <v>0.3</v>
      </c>
      <c r="M113" s="273"/>
      <c r="N113" s="19">
        <f t="shared" si="43"/>
        <v>1</v>
      </c>
      <c r="O113" s="29">
        <f t="shared" si="45"/>
        <v>800</v>
      </c>
      <c r="P113" s="99">
        <f t="shared" si="44"/>
        <v>240</v>
      </c>
    </row>
    <row r="114" spans="1:19" ht="15.75" thickBot="1" x14ac:dyDescent="0.3">
      <c r="A114" s="69" t="s">
        <v>6</v>
      </c>
      <c r="B114" s="94"/>
      <c r="C114" s="70">
        <f t="shared" ref="C114:J114" si="46">SUM(C106:C113)</f>
        <v>11</v>
      </c>
      <c r="D114" s="95">
        <f t="shared" si="46"/>
        <v>1930</v>
      </c>
      <c r="E114" s="96">
        <f t="shared" si="46"/>
        <v>9</v>
      </c>
      <c r="F114" s="70">
        <f t="shared" si="46"/>
        <v>330</v>
      </c>
      <c r="G114" s="97">
        <f t="shared" si="46"/>
        <v>9</v>
      </c>
      <c r="H114" s="70">
        <f t="shared" si="46"/>
        <v>330</v>
      </c>
      <c r="I114" s="96">
        <f t="shared" si="46"/>
        <v>1</v>
      </c>
      <c r="J114" s="96">
        <f t="shared" si="46"/>
        <v>250</v>
      </c>
      <c r="K114" s="293"/>
      <c r="L114" s="85">
        <f>AVERAGE(L108:L113)</f>
        <v>0.55833333333333324</v>
      </c>
      <c r="M114" s="274"/>
      <c r="N114" s="70">
        <f>SUM(N106:N113)</f>
        <v>30</v>
      </c>
      <c r="O114" s="72">
        <f>SUM(O106:O113)</f>
        <v>3230</v>
      </c>
      <c r="P114" s="100">
        <f>SUM(P105:P113)</f>
        <v>5471</v>
      </c>
    </row>
    <row r="115" spans="1:19" x14ac:dyDescent="0.25">
      <c r="A115" s="43" t="s">
        <v>37</v>
      </c>
      <c r="B115" s="322"/>
      <c r="C115" s="323"/>
      <c r="D115" s="107"/>
      <c r="E115" s="107"/>
      <c r="F115" s="90"/>
      <c r="G115" s="107"/>
      <c r="H115" s="91"/>
      <c r="I115" s="107"/>
      <c r="J115" s="107"/>
      <c r="K115" s="27"/>
      <c r="L115" s="280"/>
      <c r="M115" s="280"/>
      <c r="N115" s="280"/>
      <c r="O115" s="280"/>
      <c r="P115" s="280"/>
      <c r="R115" s="21"/>
      <c r="S115" s="21"/>
    </row>
    <row r="116" spans="1:19" ht="15.75" thickBot="1" x14ac:dyDescent="0.3">
      <c r="A116" s="127"/>
      <c r="B116" s="219"/>
      <c r="C116" s="220"/>
      <c r="D116" s="219"/>
      <c r="E116" s="219"/>
      <c r="F116" s="220"/>
      <c r="G116" s="219"/>
      <c r="H116" s="221"/>
      <c r="I116" s="219"/>
      <c r="J116" s="219"/>
      <c r="K116" s="27"/>
      <c r="L116" s="103"/>
      <c r="M116" s="103"/>
      <c r="N116" s="103"/>
      <c r="O116" s="103"/>
      <c r="P116" s="103"/>
      <c r="R116" s="21"/>
      <c r="S116" s="21"/>
    </row>
    <row r="117" spans="1:19" ht="24.75" customHeight="1" thickBot="1" x14ac:dyDescent="0.3">
      <c r="A117" s="275" t="s">
        <v>180</v>
      </c>
      <c r="B117" s="277"/>
      <c r="C117" s="281" t="s">
        <v>1</v>
      </c>
      <c r="D117" s="282"/>
      <c r="E117" s="281" t="s">
        <v>2</v>
      </c>
      <c r="F117" s="282"/>
      <c r="G117" s="281" t="s">
        <v>3</v>
      </c>
      <c r="H117" s="282"/>
      <c r="I117" s="281" t="s">
        <v>4</v>
      </c>
      <c r="J117" s="283"/>
      <c r="K117" s="284" t="s">
        <v>5</v>
      </c>
      <c r="L117" s="284"/>
      <c r="M117" s="285"/>
      <c r="N117" s="286" t="s">
        <v>6</v>
      </c>
      <c r="O117" s="287"/>
      <c r="P117" s="98" t="s">
        <v>7</v>
      </c>
      <c r="R117" s="21"/>
      <c r="S117" s="21"/>
    </row>
    <row r="118" spans="1:19" ht="15.75" customHeight="1" thickBot="1" x14ac:dyDescent="0.3">
      <c r="A118" s="276"/>
      <c r="B118" s="278"/>
      <c r="C118" s="211" t="s">
        <v>8</v>
      </c>
      <c r="D118" s="3" t="s">
        <v>12</v>
      </c>
      <c r="E118" s="3" t="s">
        <v>8</v>
      </c>
      <c r="F118" s="3" t="s">
        <v>12</v>
      </c>
      <c r="G118" s="3" t="s">
        <v>8</v>
      </c>
      <c r="H118" s="3" t="s">
        <v>12</v>
      </c>
      <c r="I118" s="211" t="s">
        <v>8</v>
      </c>
      <c r="J118" s="3" t="s">
        <v>12</v>
      </c>
      <c r="K118" s="288" t="s">
        <v>13</v>
      </c>
      <c r="L118" s="289"/>
      <c r="M118" s="290"/>
      <c r="N118" s="4" t="s">
        <v>8</v>
      </c>
      <c r="O118" s="51" t="s">
        <v>12</v>
      </c>
      <c r="P118" s="99" t="s">
        <v>11</v>
      </c>
      <c r="R118" s="21"/>
      <c r="S118" s="21"/>
    </row>
    <row r="119" spans="1:19" ht="15.75" customHeight="1" thickBot="1" x14ac:dyDescent="0.3">
      <c r="A119" s="17" t="s">
        <v>27</v>
      </c>
      <c r="B119" s="278"/>
      <c r="C119" s="114">
        <v>1</v>
      </c>
      <c r="D119" s="89">
        <v>800</v>
      </c>
      <c r="E119" s="89"/>
      <c r="F119" s="89"/>
      <c r="G119" s="89"/>
      <c r="H119" s="89"/>
      <c r="I119" s="89"/>
      <c r="J119" s="109"/>
      <c r="K119" s="291" t="s">
        <v>26</v>
      </c>
      <c r="L119" s="3">
        <v>0.3</v>
      </c>
      <c r="M119" s="272"/>
      <c r="N119" s="4">
        <f t="shared" ref="N119:N123" si="47">SUM(C119,E119,G119,I119)</f>
        <v>1</v>
      </c>
      <c r="O119" s="28">
        <f>SUM(C119*D119,E119*F119,G119*H119,I119*J119)</f>
        <v>800</v>
      </c>
      <c r="P119" s="99">
        <f t="shared" ref="P119:P120" si="48">O119*L119</f>
        <v>240</v>
      </c>
      <c r="R119" s="21"/>
      <c r="S119" s="21"/>
    </row>
    <row r="120" spans="1:19" ht="15.75" thickBot="1" x14ac:dyDescent="0.3">
      <c r="A120" s="17" t="s">
        <v>28</v>
      </c>
      <c r="B120" s="278"/>
      <c r="C120" s="114">
        <v>3</v>
      </c>
      <c r="D120" s="89">
        <v>30</v>
      </c>
      <c r="E120" s="89">
        <v>3</v>
      </c>
      <c r="F120" s="89">
        <v>30</v>
      </c>
      <c r="G120" s="89">
        <v>3</v>
      </c>
      <c r="H120" s="89">
        <v>30</v>
      </c>
      <c r="I120" s="89">
        <v>0</v>
      </c>
      <c r="J120" s="109">
        <v>0</v>
      </c>
      <c r="K120" s="292"/>
      <c r="L120" s="3">
        <v>0.7</v>
      </c>
      <c r="M120" s="273"/>
      <c r="N120" s="4">
        <f t="shared" si="47"/>
        <v>9</v>
      </c>
      <c r="O120" s="28">
        <f t="shared" ref="O120:O123" si="49">SUM(C120*D120,E120*F120,G120*H120,I120*J120)</f>
        <v>270</v>
      </c>
      <c r="P120" s="99">
        <f t="shared" si="48"/>
        <v>189</v>
      </c>
      <c r="R120" s="21"/>
      <c r="S120" s="21"/>
    </row>
    <row r="121" spans="1:19" ht="15.75" thickBot="1" x14ac:dyDescent="0.3">
      <c r="A121" s="17" t="s">
        <v>36</v>
      </c>
      <c r="B121" s="278"/>
      <c r="C121" s="114">
        <v>3</v>
      </c>
      <c r="D121" s="89">
        <v>20</v>
      </c>
      <c r="E121" s="89">
        <v>3</v>
      </c>
      <c r="F121" s="89">
        <v>20</v>
      </c>
      <c r="G121" s="89">
        <v>3</v>
      </c>
      <c r="H121" s="89">
        <v>20</v>
      </c>
      <c r="I121" s="89"/>
      <c r="J121" s="109"/>
      <c r="K121" s="292"/>
      <c r="L121" s="3">
        <v>0.7</v>
      </c>
      <c r="M121" s="273"/>
      <c r="N121" s="4">
        <f t="shared" si="47"/>
        <v>9</v>
      </c>
      <c r="O121" s="28">
        <f t="shared" si="49"/>
        <v>180</v>
      </c>
      <c r="P121" s="99">
        <f>O121*L121*7</f>
        <v>881.99999999999989</v>
      </c>
      <c r="R121" s="21"/>
      <c r="S121" s="21"/>
    </row>
    <row r="122" spans="1:19" ht="15.75" thickBot="1" x14ac:dyDescent="0.3">
      <c r="A122" s="17" t="s">
        <v>198</v>
      </c>
      <c r="B122" s="278"/>
      <c r="C122" s="114">
        <v>3</v>
      </c>
      <c r="D122" s="89">
        <v>20</v>
      </c>
      <c r="E122" s="89">
        <v>3</v>
      </c>
      <c r="F122" s="89">
        <v>30</v>
      </c>
      <c r="G122" s="89">
        <v>3</v>
      </c>
      <c r="H122" s="89">
        <v>40</v>
      </c>
      <c r="I122" s="89">
        <v>2</v>
      </c>
      <c r="J122" s="109">
        <v>120</v>
      </c>
      <c r="K122" s="292"/>
      <c r="L122" s="3">
        <v>0.65</v>
      </c>
      <c r="M122" s="273"/>
      <c r="N122" s="4">
        <f t="shared" si="47"/>
        <v>11</v>
      </c>
      <c r="O122" s="28">
        <f t="shared" si="49"/>
        <v>510</v>
      </c>
      <c r="P122" s="99">
        <f>O122*L122*7</f>
        <v>2320.5</v>
      </c>
      <c r="R122" s="21"/>
      <c r="S122" s="21"/>
    </row>
    <row r="123" spans="1:19" ht="15.75" thickBot="1" x14ac:dyDescent="0.3">
      <c r="A123" s="17" t="s">
        <v>30</v>
      </c>
      <c r="B123" s="279"/>
      <c r="C123" s="115">
        <v>1</v>
      </c>
      <c r="D123" s="116">
        <v>800</v>
      </c>
      <c r="E123" s="116"/>
      <c r="F123" s="116"/>
      <c r="G123" s="116"/>
      <c r="H123" s="116"/>
      <c r="I123" s="116"/>
      <c r="J123" s="117"/>
      <c r="K123" s="292"/>
      <c r="L123" s="3">
        <v>0.3</v>
      </c>
      <c r="M123" s="273"/>
      <c r="N123" s="19">
        <f t="shared" si="47"/>
        <v>1</v>
      </c>
      <c r="O123" s="29">
        <f t="shared" si="49"/>
        <v>800</v>
      </c>
      <c r="P123" s="99">
        <f t="shared" ref="P123" si="50">O123*L123</f>
        <v>240</v>
      </c>
      <c r="R123" s="21"/>
      <c r="S123" s="21"/>
    </row>
    <row r="124" spans="1:19" ht="15.75" thickBot="1" x14ac:dyDescent="0.3">
      <c r="A124" s="69" t="s">
        <v>6</v>
      </c>
      <c r="B124" s="94"/>
      <c r="C124" s="70">
        <f t="shared" ref="C124:J124" si="51">SUM(C117:C123)</f>
        <v>11</v>
      </c>
      <c r="D124" s="95">
        <f t="shared" si="51"/>
        <v>1670</v>
      </c>
      <c r="E124" s="96">
        <f t="shared" si="51"/>
        <v>9</v>
      </c>
      <c r="F124" s="70">
        <f t="shared" si="51"/>
        <v>80</v>
      </c>
      <c r="G124" s="97">
        <f t="shared" si="51"/>
        <v>9</v>
      </c>
      <c r="H124" s="70">
        <f t="shared" si="51"/>
        <v>90</v>
      </c>
      <c r="I124" s="96">
        <f t="shared" si="51"/>
        <v>2</v>
      </c>
      <c r="J124" s="96">
        <f t="shared" si="51"/>
        <v>120</v>
      </c>
      <c r="K124" s="293"/>
      <c r="L124" s="85">
        <f>AVERAGE(L119:L123)</f>
        <v>0.53</v>
      </c>
      <c r="M124" s="274"/>
      <c r="N124" s="70">
        <f>SUM(N117:N123)</f>
        <v>31</v>
      </c>
      <c r="O124" s="72">
        <f>SUM(O117:O123)</f>
        <v>2560</v>
      </c>
      <c r="P124" s="100">
        <f>SUM(P116:P123)</f>
        <v>3871.5</v>
      </c>
      <c r="R124" s="21"/>
      <c r="S124" s="21"/>
    </row>
    <row r="125" spans="1:19" x14ac:dyDescent="0.25">
      <c r="A125" s="43" t="s">
        <v>37</v>
      </c>
      <c r="B125" s="322"/>
      <c r="C125" s="323"/>
      <c r="D125" s="213"/>
      <c r="E125" s="213"/>
      <c r="F125" s="212"/>
      <c r="G125" s="213"/>
      <c r="H125" s="91"/>
      <c r="I125" s="213"/>
      <c r="J125" s="213"/>
      <c r="K125" s="27"/>
      <c r="L125" s="280"/>
      <c r="M125" s="280"/>
      <c r="N125" s="280"/>
      <c r="O125" s="280"/>
      <c r="P125" s="280"/>
      <c r="R125" s="21"/>
      <c r="S125" s="21"/>
    </row>
    <row r="126" spans="1:19" ht="15.75" thickBot="1" x14ac:dyDescent="0.3">
      <c r="R126" s="21"/>
      <c r="S126" s="21"/>
    </row>
    <row r="127" spans="1:19" ht="24.75" thickBot="1" x14ac:dyDescent="0.3">
      <c r="A127" s="275" t="s">
        <v>180</v>
      </c>
      <c r="B127" s="12" t="s">
        <v>0</v>
      </c>
      <c r="C127" s="318" t="s">
        <v>1</v>
      </c>
      <c r="D127" s="319"/>
      <c r="E127" s="318" t="s">
        <v>2</v>
      </c>
      <c r="F127" s="319"/>
      <c r="G127" s="318" t="s">
        <v>3</v>
      </c>
      <c r="H127" s="319"/>
      <c r="I127" s="318" t="s">
        <v>4</v>
      </c>
      <c r="J127" s="319"/>
      <c r="K127" s="298" t="s">
        <v>5</v>
      </c>
      <c r="L127" s="299"/>
      <c r="M127" s="300"/>
      <c r="N127" s="301" t="s">
        <v>6</v>
      </c>
      <c r="O127" s="302"/>
      <c r="P127" s="68" t="s">
        <v>7</v>
      </c>
      <c r="R127" s="21"/>
      <c r="S127" s="21"/>
    </row>
    <row r="128" spans="1:19" ht="15.75" thickBot="1" x14ac:dyDescent="0.3">
      <c r="A128" s="317"/>
      <c r="B128" s="74"/>
      <c r="C128" s="73" t="s">
        <v>8</v>
      </c>
      <c r="D128" s="3" t="s">
        <v>9</v>
      </c>
      <c r="E128" s="3" t="s">
        <v>8</v>
      </c>
      <c r="F128" s="3" t="s">
        <v>9</v>
      </c>
      <c r="G128" s="3" t="s">
        <v>8</v>
      </c>
      <c r="H128" s="3" t="s">
        <v>9</v>
      </c>
      <c r="I128" s="3" t="s">
        <v>8</v>
      </c>
      <c r="J128" s="3" t="s">
        <v>9</v>
      </c>
      <c r="K128" s="288" t="s">
        <v>10</v>
      </c>
      <c r="L128" s="289"/>
      <c r="M128" s="290"/>
      <c r="N128" s="4" t="s">
        <v>8</v>
      </c>
      <c r="O128" s="4" t="s">
        <v>9</v>
      </c>
      <c r="P128" s="59" t="s">
        <v>11</v>
      </c>
      <c r="R128" s="21"/>
      <c r="S128" s="21"/>
    </row>
    <row r="129" spans="1:19" ht="15.75" thickBot="1" x14ac:dyDescent="0.3">
      <c r="A129" s="17" t="s">
        <v>16</v>
      </c>
      <c r="B129" s="118">
        <v>140</v>
      </c>
      <c r="C129" s="89">
        <v>6</v>
      </c>
      <c r="D129" s="89">
        <v>50</v>
      </c>
      <c r="E129" s="89">
        <v>8</v>
      </c>
      <c r="F129" s="89">
        <v>50</v>
      </c>
      <c r="G129" s="89">
        <v>8</v>
      </c>
      <c r="H129" s="89">
        <v>50</v>
      </c>
      <c r="I129" s="89"/>
      <c r="J129" s="89"/>
      <c r="K129" s="291" t="s">
        <v>67</v>
      </c>
      <c r="L129" s="6">
        <f>SUM(D129/B129,F129/B129,H129/B129,J129/B129)/3</f>
        <v>0.35714285714285715</v>
      </c>
      <c r="M129" s="272"/>
      <c r="N129" s="4">
        <f t="shared" ref="N129:N137" si="52">SUM(C129,E129,G129,I129)</f>
        <v>22</v>
      </c>
      <c r="O129" s="4">
        <f t="shared" ref="O129:O137" si="53">SUM(C129*D129,E129*F129,G129*H129,I129*J129)</f>
        <v>1100</v>
      </c>
      <c r="P129" s="59">
        <f t="shared" ref="P129:P137" si="54">O129*L129</f>
        <v>392.85714285714289</v>
      </c>
      <c r="R129" s="21"/>
      <c r="S129" s="21"/>
    </row>
    <row r="130" spans="1:19" ht="15.75" thickBot="1" x14ac:dyDescent="0.3">
      <c r="A130" s="17" t="s">
        <v>126</v>
      </c>
      <c r="B130" s="118">
        <v>90</v>
      </c>
      <c r="C130" s="89">
        <v>6</v>
      </c>
      <c r="D130" s="89">
        <v>50</v>
      </c>
      <c r="E130" s="89">
        <v>6</v>
      </c>
      <c r="F130" s="89">
        <v>50</v>
      </c>
      <c r="G130" s="89"/>
      <c r="H130" s="89"/>
      <c r="I130" s="89"/>
      <c r="J130" s="89"/>
      <c r="K130" s="292"/>
      <c r="L130" s="6">
        <f>SUM(D130/B130,F130/B130,H130/B130,J130/B130)/2</f>
        <v>0.55555555555555558</v>
      </c>
      <c r="M130" s="273"/>
      <c r="N130" s="4">
        <f t="shared" si="52"/>
        <v>12</v>
      </c>
      <c r="O130" s="4">
        <f t="shared" si="53"/>
        <v>600</v>
      </c>
      <c r="P130" s="59">
        <f t="shared" si="54"/>
        <v>333.33333333333337</v>
      </c>
      <c r="R130" s="21"/>
      <c r="S130" s="21"/>
    </row>
    <row r="131" spans="1:19" ht="15.75" thickBot="1" x14ac:dyDescent="0.3">
      <c r="A131" s="17" t="s">
        <v>195</v>
      </c>
      <c r="B131" s="118">
        <v>15</v>
      </c>
      <c r="C131" s="89">
        <v>10</v>
      </c>
      <c r="D131" s="89">
        <v>8</v>
      </c>
      <c r="E131" s="89">
        <v>10</v>
      </c>
      <c r="F131" s="89">
        <v>8</v>
      </c>
      <c r="G131" s="89">
        <v>10</v>
      </c>
      <c r="H131" s="89">
        <v>8</v>
      </c>
      <c r="I131" s="89"/>
      <c r="J131" s="89"/>
      <c r="K131" s="292"/>
      <c r="L131" s="6">
        <f>SUM(D131/B131,F131/B131,H131/B131,J131/B131)/3</f>
        <v>0.53333333333333333</v>
      </c>
      <c r="M131" s="273"/>
      <c r="N131" s="4">
        <f t="shared" si="52"/>
        <v>30</v>
      </c>
      <c r="O131" s="4">
        <f t="shared" si="53"/>
        <v>240</v>
      </c>
      <c r="P131" s="59">
        <f t="shared" si="54"/>
        <v>128</v>
      </c>
      <c r="R131" s="21"/>
      <c r="S131" s="21"/>
    </row>
    <row r="132" spans="1:19" ht="15.75" thickBot="1" x14ac:dyDescent="0.3">
      <c r="A132" s="18" t="s">
        <v>187</v>
      </c>
      <c r="B132" s="119">
        <v>15</v>
      </c>
      <c r="C132" s="89">
        <v>10</v>
      </c>
      <c r="D132" s="89">
        <v>8</v>
      </c>
      <c r="E132" s="89">
        <v>10</v>
      </c>
      <c r="F132" s="89">
        <v>8</v>
      </c>
      <c r="G132" s="89">
        <v>10</v>
      </c>
      <c r="H132" s="89">
        <v>8</v>
      </c>
      <c r="I132" s="108"/>
      <c r="J132" s="108"/>
      <c r="K132" s="292"/>
      <c r="L132" s="6">
        <f>SUM(D132/B132,F132/B132,H132/B132,J132/B132)/3</f>
        <v>0.53333333333333333</v>
      </c>
      <c r="M132" s="273"/>
      <c r="N132" s="4">
        <f t="shared" si="52"/>
        <v>30</v>
      </c>
      <c r="O132" s="4">
        <f t="shared" si="53"/>
        <v>240</v>
      </c>
      <c r="P132" s="59">
        <f t="shared" si="54"/>
        <v>128</v>
      </c>
      <c r="R132" s="21"/>
      <c r="S132" s="21"/>
    </row>
    <row r="133" spans="1:19" ht="15.75" thickBot="1" x14ac:dyDescent="0.3">
      <c r="A133" s="17" t="s">
        <v>99</v>
      </c>
      <c r="B133" s="118"/>
      <c r="C133" s="89"/>
      <c r="D133" s="89"/>
      <c r="E133" s="89"/>
      <c r="F133" s="89"/>
      <c r="G133" s="89"/>
      <c r="H133" s="109"/>
      <c r="I133" s="111"/>
      <c r="J133" s="112"/>
      <c r="K133" s="292"/>
      <c r="L133" s="6"/>
      <c r="M133" s="273"/>
      <c r="N133" s="4"/>
      <c r="O133" s="4"/>
      <c r="P133" s="59">
        <v>150</v>
      </c>
    </row>
    <row r="134" spans="1:19" ht="15.75" thickBot="1" x14ac:dyDescent="0.3">
      <c r="A134" s="17" t="s">
        <v>188</v>
      </c>
      <c r="B134" s="118"/>
      <c r="C134" s="89"/>
      <c r="D134" s="89"/>
      <c r="E134" s="89"/>
      <c r="F134" s="89"/>
      <c r="G134" s="89"/>
      <c r="H134" s="109"/>
      <c r="I134" s="111"/>
      <c r="J134" s="112"/>
      <c r="K134" s="292"/>
      <c r="L134" s="6"/>
      <c r="M134" s="273"/>
      <c r="N134" s="4"/>
      <c r="O134" s="4"/>
      <c r="P134" s="59">
        <v>150</v>
      </c>
    </row>
    <row r="135" spans="1:19" ht="15.75" thickBot="1" x14ac:dyDescent="0.3">
      <c r="A135" s="17" t="s">
        <v>20</v>
      </c>
      <c r="B135" s="118">
        <v>85</v>
      </c>
      <c r="C135" s="89">
        <v>8</v>
      </c>
      <c r="D135" s="89">
        <v>50</v>
      </c>
      <c r="E135" s="89">
        <v>8</v>
      </c>
      <c r="F135" s="89">
        <v>50</v>
      </c>
      <c r="G135" s="89">
        <v>12</v>
      </c>
      <c r="H135" s="89">
        <v>50</v>
      </c>
      <c r="I135" s="108">
        <v>12</v>
      </c>
      <c r="J135" s="89">
        <v>50</v>
      </c>
      <c r="K135" s="292"/>
      <c r="L135" s="6">
        <f t="shared" ref="L135" si="55">SUM(D135/B135,F135/B135,H135/B135,J135/B135)/4</f>
        <v>0.58823529411764708</v>
      </c>
      <c r="M135" s="273"/>
      <c r="N135" s="4">
        <f t="shared" si="52"/>
        <v>40</v>
      </c>
      <c r="O135" s="4">
        <f t="shared" si="53"/>
        <v>2000</v>
      </c>
      <c r="P135" s="59">
        <f t="shared" si="54"/>
        <v>1176.4705882352941</v>
      </c>
    </row>
    <row r="136" spans="1:19" ht="15.75" thickBot="1" x14ac:dyDescent="0.3">
      <c r="A136" s="17" t="s">
        <v>186</v>
      </c>
      <c r="B136" s="118">
        <v>15</v>
      </c>
      <c r="C136" s="89">
        <v>10</v>
      </c>
      <c r="D136" s="89">
        <v>8</v>
      </c>
      <c r="E136" s="89">
        <v>10</v>
      </c>
      <c r="F136" s="89">
        <v>8</v>
      </c>
      <c r="G136" s="89">
        <v>10</v>
      </c>
      <c r="H136" s="89">
        <v>8</v>
      </c>
      <c r="I136" s="113"/>
      <c r="J136" s="89"/>
      <c r="K136" s="292"/>
      <c r="L136" s="6">
        <f>SUM(D136/B136,F136/B136,H136/B136,J136/B136)/3</f>
        <v>0.53333333333333333</v>
      </c>
      <c r="M136" s="273"/>
      <c r="N136" s="4">
        <f t="shared" si="52"/>
        <v>30</v>
      </c>
      <c r="O136" s="4">
        <f t="shared" si="53"/>
        <v>240</v>
      </c>
      <c r="P136" s="59">
        <f t="shared" si="54"/>
        <v>128</v>
      </c>
    </row>
    <row r="137" spans="1:19" ht="15.75" thickBot="1" x14ac:dyDescent="0.3">
      <c r="A137" s="17" t="s">
        <v>31</v>
      </c>
      <c r="B137" s="118">
        <v>40</v>
      </c>
      <c r="C137" s="89">
        <v>8</v>
      </c>
      <c r="D137" s="89">
        <v>20</v>
      </c>
      <c r="E137" s="89">
        <v>8</v>
      </c>
      <c r="F137" s="89">
        <v>20</v>
      </c>
      <c r="G137" s="89">
        <v>8</v>
      </c>
      <c r="H137" s="89">
        <v>20</v>
      </c>
      <c r="I137" s="113"/>
      <c r="J137" s="89"/>
      <c r="K137" s="292"/>
      <c r="L137" s="6">
        <f>SUM(D137/B137,F137/B137,H137/B137,J137/B137)/3</f>
        <v>0.5</v>
      </c>
      <c r="M137" s="273"/>
      <c r="N137" s="4">
        <f t="shared" si="52"/>
        <v>24</v>
      </c>
      <c r="O137" s="4">
        <f t="shared" si="53"/>
        <v>480</v>
      </c>
      <c r="P137" s="59">
        <f t="shared" si="54"/>
        <v>240</v>
      </c>
    </row>
    <row r="138" spans="1:19" ht="15.75" thickBot="1" x14ac:dyDescent="0.3">
      <c r="A138" s="17" t="s">
        <v>119</v>
      </c>
      <c r="B138" s="118"/>
      <c r="C138" s="89"/>
      <c r="D138" s="89"/>
      <c r="E138" s="89"/>
      <c r="F138" s="89"/>
      <c r="G138" s="89"/>
      <c r="H138" s="89"/>
      <c r="I138" s="113"/>
      <c r="J138" s="89"/>
      <c r="K138" s="292"/>
      <c r="L138" s="6"/>
      <c r="M138" s="273"/>
      <c r="N138" s="4"/>
      <c r="O138" s="4"/>
      <c r="P138" s="59">
        <v>150</v>
      </c>
    </row>
    <row r="139" spans="1:19" ht="15.75" thickBot="1" x14ac:dyDescent="0.3">
      <c r="A139" s="69" t="s">
        <v>6</v>
      </c>
      <c r="B139" s="8"/>
      <c r="C139" s="9">
        <f t="shared" ref="C139:J139" si="56">SUM(C129:C138)</f>
        <v>58</v>
      </c>
      <c r="D139" s="9">
        <f t="shared" si="56"/>
        <v>194</v>
      </c>
      <c r="E139" s="9">
        <f t="shared" si="56"/>
        <v>60</v>
      </c>
      <c r="F139" s="9">
        <f t="shared" si="56"/>
        <v>194</v>
      </c>
      <c r="G139" s="9">
        <f t="shared" si="56"/>
        <v>58</v>
      </c>
      <c r="H139" s="9">
        <f t="shared" si="56"/>
        <v>144</v>
      </c>
      <c r="I139" s="9">
        <f t="shared" si="56"/>
        <v>12</v>
      </c>
      <c r="J139" s="9">
        <f t="shared" si="56"/>
        <v>50</v>
      </c>
      <c r="K139" s="293"/>
      <c r="L139" s="85">
        <f>AVERAGE(L129:L138)</f>
        <v>0.51441910097372279</v>
      </c>
      <c r="M139" s="274"/>
      <c r="N139" s="70">
        <f>SUM(N129:N138)</f>
        <v>188</v>
      </c>
      <c r="O139" s="70">
        <f>SUM(O129:O138)</f>
        <v>4900</v>
      </c>
      <c r="P139" s="61">
        <f>SUM(P129:P138)</f>
        <v>2976.6610644257703</v>
      </c>
    </row>
    <row r="143" spans="1:19" ht="15.75" thickBot="1" x14ac:dyDescent="0.3"/>
    <row r="144" spans="1:19" ht="24.75" thickBot="1" x14ac:dyDescent="0.3">
      <c r="A144" s="275" t="s">
        <v>144</v>
      </c>
      <c r="B144" s="308" t="s">
        <v>0</v>
      </c>
      <c r="C144" s="310" t="s">
        <v>1</v>
      </c>
      <c r="D144" s="311"/>
      <c r="E144" s="310" t="s">
        <v>2</v>
      </c>
      <c r="F144" s="311"/>
      <c r="G144" s="310" t="s">
        <v>3</v>
      </c>
      <c r="H144" s="311"/>
      <c r="I144" s="310" t="s">
        <v>4</v>
      </c>
      <c r="J144" s="311"/>
      <c r="K144" s="298" t="s">
        <v>5</v>
      </c>
      <c r="L144" s="299"/>
      <c r="M144" s="300"/>
      <c r="N144" s="312" t="s">
        <v>6</v>
      </c>
      <c r="O144" s="287"/>
      <c r="P144" s="62" t="s">
        <v>7</v>
      </c>
    </row>
    <row r="145" spans="1:16" ht="15.75" thickBot="1" x14ac:dyDescent="0.3">
      <c r="A145" s="276"/>
      <c r="B145" s="309"/>
      <c r="C145" s="224" t="s">
        <v>8</v>
      </c>
      <c r="D145" s="224" t="s">
        <v>9</v>
      </c>
      <c r="E145" s="224" t="s">
        <v>8</v>
      </c>
      <c r="F145" s="224" t="s">
        <v>9</v>
      </c>
      <c r="G145" s="224" t="s">
        <v>8</v>
      </c>
      <c r="H145" s="224" t="s">
        <v>9</v>
      </c>
      <c r="I145" s="224" t="s">
        <v>8</v>
      </c>
      <c r="J145" s="224" t="s">
        <v>9</v>
      </c>
      <c r="K145" s="288" t="s">
        <v>10</v>
      </c>
      <c r="L145" s="289"/>
      <c r="M145" s="290"/>
      <c r="N145" s="4" t="s">
        <v>8</v>
      </c>
      <c r="O145" s="51" t="s">
        <v>9</v>
      </c>
      <c r="P145" s="63" t="s">
        <v>11</v>
      </c>
    </row>
    <row r="146" spans="1:16" ht="15.75" thickBot="1" x14ac:dyDescent="0.3">
      <c r="A146" s="17" t="s">
        <v>16</v>
      </c>
      <c r="B146" s="222">
        <v>140</v>
      </c>
      <c r="C146" s="227">
        <v>8</v>
      </c>
      <c r="D146" s="227">
        <v>50</v>
      </c>
      <c r="E146" s="227">
        <v>10</v>
      </c>
      <c r="F146" s="227">
        <v>70</v>
      </c>
      <c r="G146" s="227">
        <v>10</v>
      </c>
      <c r="H146" s="227">
        <v>70</v>
      </c>
      <c r="I146" s="227">
        <v>8</v>
      </c>
      <c r="J146" s="227">
        <v>90</v>
      </c>
      <c r="K146" s="313" t="s">
        <v>67</v>
      </c>
      <c r="L146" s="6">
        <f>SUM(D146/B146,F146/B146,H146/B146,J146/B146)/4</f>
        <v>0.5</v>
      </c>
      <c r="M146" s="272"/>
      <c r="N146" s="4">
        <f>SUM(C146,E146,G146,I146)</f>
        <v>36</v>
      </c>
      <c r="O146" s="51">
        <f>SUM(C146*D146,E146*F146,G146*H146,I146*J146)</f>
        <v>2520</v>
      </c>
      <c r="P146" s="63">
        <f t="shared" ref="P146:P158" si="57">O146*L146</f>
        <v>1260</v>
      </c>
    </row>
    <row r="147" spans="1:16" ht="15.75" thickBot="1" x14ac:dyDescent="0.3">
      <c r="A147" s="17" t="s">
        <v>16</v>
      </c>
      <c r="B147" s="222">
        <v>140</v>
      </c>
      <c r="C147" s="227">
        <v>8</v>
      </c>
      <c r="D147" s="227">
        <v>110</v>
      </c>
      <c r="E147" s="227">
        <v>8</v>
      </c>
      <c r="F147" s="227">
        <v>90</v>
      </c>
      <c r="G147" s="227">
        <v>6</v>
      </c>
      <c r="H147" s="227">
        <v>70</v>
      </c>
      <c r="I147" s="227">
        <v>6</v>
      </c>
      <c r="J147" s="227">
        <v>50</v>
      </c>
      <c r="K147" s="314"/>
      <c r="L147" s="6">
        <f>SUM(D147/B147,F147/B147,H147/B147,J147/B147)/4</f>
        <v>0.5714285714285714</v>
      </c>
      <c r="M147" s="273"/>
      <c r="N147" s="4">
        <f>SUM(C147,E147,G147,I147)</f>
        <v>28</v>
      </c>
      <c r="O147" s="51">
        <f>SUM(C147*D147,E147*F147,G147*H147,I147*J147)</f>
        <v>2320</v>
      </c>
      <c r="P147" s="63">
        <f t="shared" ref="P147" si="58">O147*L147</f>
        <v>1325.7142857142856</v>
      </c>
    </row>
    <row r="148" spans="1:16" ht="15.75" thickBot="1" x14ac:dyDescent="0.3">
      <c r="A148" s="17" t="s">
        <v>19</v>
      </c>
      <c r="B148" s="222">
        <v>120</v>
      </c>
      <c r="C148" s="227">
        <v>5</v>
      </c>
      <c r="D148" s="227">
        <v>50</v>
      </c>
      <c r="E148" s="227">
        <v>5</v>
      </c>
      <c r="F148" s="227">
        <v>50</v>
      </c>
      <c r="G148" s="227">
        <v>5</v>
      </c>
      <c r="H148" s="227">
        <v>50</v>
      </c>
      <c r="I148" s="227"/>
      <c r="J148" s="227"/>
      <c r="K148" s="314"/>
      <c r="L148" s="6">
        <f>SUM(D148/B148,F148/B148,H148/B148,J148/B148)/3</f>
        <v>0.41666666666666669</v>
      </c>
      <c r="M148" s="273"/>
      <c r="N148" s="4"/>
      <c r="O148" s="51"/>
      <c r="P148" s="63"/>
    </row>
    <row r="149" spans="1:16" ht="15.75" thickBot="1" x14ac:dyDescent="0.3">
      <c r="A149" s="17" t="s">
        <v>197</v>
      </c>
      <c r="B149" s="222">
        <v>15</v>
      </c>
      <c r="C149" s="227">
        <v>10</v>
      </c>
      <c r="D149" s="227">
        <v>8</v>
      </c>
      <c r="E149" s="227">
        <v>10</v>
      </c>
      <c r="F149" s="227">
        <v>8</v>
      </c>
      <c r="G149" s="227">
        <v>10</v>
      </c>
      <c r="H149" s="227">
        <v>8</v>
      </c>
      <c r="I149" s="227"/>
      <c r="J149" s="227"/>
      <c r="K149" s="314"/>
      <c r="L149" s="6">
        <f>SUM(D149/B149,F149/B149,H149/B149,J149/B149)/3</f>
        <v>0.53333333333333333</v>
      </c>
      <c r="M149" s="273"/>
      <c r="N149" s="4">
        <f t="shared" ref="N149:N158" si="59">SUM(C149,E149,G149,I149)</f>
        <v>30</v>
      </c>
      <c r="O149" s="51">
        <f t="shared" ref="O149:O158" si="60">SUM(C149*D149,E149*F149,G149*H149,I149*J149)</f>
        <v>240</v>
      </c>
      <c r="P149" s="63">
        <f t="shared" si="57"/>
        <v>128</v>
      </c>
    </row>
    <row r="150" spans="1:16" ht="15.75" thickBot="1" x14ac:dyDescent="0.3">
      <c r="A150" s="17" t="s">
        <v>175</v>
      </c>
      <c r="B150" s="222">
        <v>15</v>
      </c>
      <c r="C150" s="227">
        <v>10</v>
      </c>
      <c r="D150" s="227">
        <v>8</v>
      </c>
      <c r="E150" s="227">
        <v>10</v>
      </c>
      <c r="F150" s="227">
        <v>8</v>
      </c>
      <c r="G150" s="227">
        <v>10</v>
      </c>
      <c r="H150" s="227">
        <v>8</v>
      </c>
      <c r="I150" s="227"/>
      <c r="J150" s="227"/>
      <c r="K150" s="314"/>
      <c r="L150" s="6">
        <f>SUM(D150/B150,F150/B150,H150/B150,J150/B150)/3</f>
        <v>0.53333333333333333</v>
      </c>
      <c r="M150" s="273"/>
      <c r="N150" s="4">
        <f t="shared" si="59"/>
        <v>30</v>
      </c>
      <c r="O150" s="51">
        <f t="shared" si="60"/>
        <v>240</v>
      </c>
      <c r="P150" s="63">
        <f t="shared" si="57"/>
        <v>128</v>
      </c>
    </row>
    <row r="151" spans="1:16" ht="15.75" thickBot="1" x14ac:dyDescent="0.3">
      <c r="A151" s="17" t="s">
        <v>73</v>
      </c>
      <c r="B151" s="222">
        <v>30</v>
      </c>
      <c r="C151" s="227">
        <v>6</v>
      </c>
      <c r="D151" s="227">
        <v>15</v>
      </c>
      <c r="E151" s="227">
        <v>6</v>
      </c>
      <c r="F151" s="227">
        <v>15</v>
      </c>
      <c r="G151" s="227"/>
      <c r="H151" s="227"/>
      <c r="I151" s="227"/>
      <c r="J151" s="227"/>
      <c r="K151" s="314"/>
      <c r="L151" s="6">
        <f>SUM(D151/B151,F151/B151,H151/B151,J151/B151)/2</f>
        <v>0.5</v>
      </c>
      <c r="M151" s="273"/>
      <c r="N151" s="4">
        <f t="shared" si="59"/>
        <v>12</v>
      </c>
      <c r="O151" s="51">
        <f t="shared" si="60"/>
        <v>180</v>
      </c>
      <c r="P151" s="63">
        <f t="shared" si="57"/>
        <v>90</v>
      </c>
    </row>
    <row r="152" spans="1:16" ht="15.75" thickBot="1" x14ac:dyDescent="0.3">
      <c r="A152" s="18" t="s">
        <v>31</v>
      </c>
      <c r="B152" s="223">
        <v>30</v>
      </c>
      <c r="C152" s="227">
        <v>6</v>
      </c>
      <c r="D152" s="227">
        <v>20</v>
      </c>
      <c r="E152" s="227">
        <v>10</v>
      </c>
      <c r="F152" s="227">
        <v>20</v>
      </c>
      <c r="G152" s="227">
        <v>10</v>
      </c>
      <c r="H152" s="227">
        <v>20</v>
      </c>
      <c r="I152" s="227"/>
      <c r="J152" s="227"/>
      <c r="K152" s="314"/>
      <c r="L152" s="6">
        <f>SUM(D152/B152,F152/B152,H152/B152,J152/B152)/3</f>
        <v>0.66666666666666663</v>
      </c>
      <c r="M152" s="273"/>
      <c r="N152" s="4">
        <f t="shared" si="59"/>
        <v>26</v>
      </c>
      <c r="O152" s="51">
        <f t="shared" si="60"/>
        <v>520</v>
      </c>
      <c r="P152" s="63">
        <f t="shared" si="57"/>
        <v>346.66666666666663</v>
      </c>
    </row>
    <row r="153" spans="1:16" ht="15.75" thickBot="1" x14ac:dyDescent="0.3">
      <c r="A153" s="17" t="s">
        <v>194</v>
      </c>
      <c r="B153" s="222">
        <v>15</v>
      </c>
      <c r="C153" s="227">
        <v>10</v>
      </c>
      <c r="D153" s="227">
        <v>8</v>
      </c>
      <c r="E153" s="227">
        <v>10</v>
      </c>
      <c r="F153" s="227">
        <v>8</v>
      </c>
      <c r="G153" s="227">
        <v>10</v>
      </c>
      <c r="H153" s="227">
        <v>8</v>
      </c>
      <c r="I153" s="227"/>
      <c r="J153" s="227"/>
      <c r="K153" s="314"/>
      <c r="L153" s="6">
        <f t="shared" ref="L153:L158" si="61">SUM(D153/B153,F153/B153,H153/B153,J153/B153)/4</f>
        <v>0.4</v>
      </c>
      <c r="M153" s="273"/>
      <c r="N153" s="4">
        <f t="shared" si="59"/>
        <v>30</v>
      </c>
      <c r="O153" s="51">
        <f t="shared" si="60"/>
        <v>240</v>
      </c>
      <c r="P153" s="63">
        <f t="shared" si="57"/>
        <v>96</v>
      </c>
    </row>
    <row r="154" spans="1:16" ht="15.75" thickBot="1" x14ac:dyDescent="0.3">
      <c r="A154" s="17" t="s">
        <v>119</v>
      </c>
      <c r="B154" s="222"/>
      <c r="C154" s="227"/>
      <c r="D154" s="227"/>
      <c r="E154" s="227"/>
      <c r="F154" s="227"/>
      <c r="G154" s="227"/>
      <c r="H154" s="227"/>
      <c r="I154" s="227"/>
      <c r="J154" s="227"/>
      <c r="K154" s="314"/>
      <c r="L154" s="6"/>
      <c r="M154" s="273"/>
      <c r="N154" s="4"/>
      <c r="O154" s="51"/>
      <c r="P154" s="63">
        <v>200</v>
      </c>
    </row>
    <row r="155" spans="1:16" ht="15.75" thickBot="1" x14ac:dyDescent="0.3">
      <c r="A155" s="17" t="s">
        <v>97</v>
      </c>
      <c r="B155" s="222">
        <v>70</v>
      </c>
      <c r="C155" s="227">
        <v>5</v>
      </c>
      <c r="D155" s="227">
        <v>50</v>
      </c>
      <c r="E155" s="227">
        <v>5</v>
      </c>
      <c r="F155" s="227">
        <v>50</v>
      </c>
      <c r="G155" s="227">
        <v>5</v>
      </c>
      <c r="H155" s="227">
        <v>50</v>
      </c>
      <c r="I155" s="227"/>
      <c r="J155" s="227"/>
      <c r="K155" s="314"/>
      <c r="L155" s="6">
        <f>SUM(D155/B155,F155/B155,H155/B155,J155/B155)/3</f>
        <v>0.7142857142857143</v>
      </c>
      <c r="M155" s="273"/>
      <c r="N155" s="4">
        <f t="shared" ref="N155" si="62">SUM(C155,E155,G155,I155)</f>
        <v>15</v>
      </c>
      <c r="O155" s="51">
        <f t="shared" ref="O155" si="63">SUM(C155*D155,E155*F155,G155*H155,I155*J155)</f>
        <v>750</v>
      </c>
      <c r="P155" s="63">
        <f t="shared" ref="P155" si="64">O155*L155</f>
        <v>535.71428571428578</v>
      </c>
    </row>
    <row r="156" spans="1:16" ht="15.75" thickBot="1" x14ac:dyDescent="0.3">
      <c r="A156" s="17" t="s">
        <v>174</v>
      </c>
      <c r="B156" s="222">
        <v>15</v>
      </c>
      <c r="C156" s="227">
        <v>10</v>
      </c>
      <c r="D156" s="227">
        <v>8</v>
      </c>
      <c r="E156" s="227">
        <v>12</v>
      </c>
      <c r="F156" s="227">
        <v>8</v>
      </c>
      <c r="G156" s="227">
        <v>12</v>
      </c>
      <c r="H156" s="227">
        <v>8</v>
      </c>
      <c r="I156" s="227"/>
      <c r="J156" s="227"/>
      <c r="K156" s="314"/>
      <c r="L156" s="6">
        <f>SUM(D156/B156,F156/B156,H156/B156,J156/B156)/3</f>
        <v>0.53333333333333333</v>
      </c>
      <c r="M156" s="273"/>
      <c r="N156" s="4">
        <f t="shared" si="59"/>
        <v>34</v>
      </c>
      <c r="O156" s="51">
        <f t="shared" si="60"/>
        <v>272</v>
      </c>
      <c r="P156" s="63">
        <f t="shared" si="57"/>
        <v>145.06666666666666</v>
      </c>
    </row>
    <row r="157" spans="1:16" ht="15.75" thickBot="1" x14ac:dyDescent="0.3">
      <c r="A157" s="17" t="s">
        <v>60</v>
      </c>
      <c r="B157" s="5">
        <v>40</v>
      </c>
      <c r="C157" s="89">
        <v>15</v>
      </c>
      <c r="D157" s="89">
        <v>30</v>
      </c>
      <c r="E157" s="89">
        <v>15</v>
      </c>
      <c r="F157" s="89">
        <v>30</v>
      </c>
      <c r="G157" s="89">
        <v>12</v>
      </c>
      <c r="H157" s="109">
        <v>30</v>
      </c>
      <c r="I157" s="225">
        <v>12</v>
      </c>
      <c r="J157" s="226">
        <v>30</v>
      </c>
      <c r="K157" s="314"/>
      <c r="L157" s="6">
        <f t="shared" si="61"/>
        <v>0.75</v>
      </c>
      <c r="M157" s="273"/>
      <c r="N157" s="4">
        <f t="shared" si="59"/>
        <v>54</v>
      </c>
      <c r="O157" s="51">
        <f t="shared" si="60"/>
        <v>1620</v>
      </c>
      <c r="P157" s="63">
        <f t="shared" si="57"/>
        <v>1215</v>
      </c>
    </row>
    <row r="158" spans="1:16" ht="15.75" thickBot="1" x14ac:dyDescent="0.3">
      <c r="A158" s="17" t="s">
        <v>70</v>
      </c>
      <c r="B158" s="5">
        <v>85</v>
      </c>
      <c r="C158" s="89">
        <v>10</v>
      </c>
      <c r="D158" s="89">
        <v>30</v>
      </c>
      <c r="E158" s="89">
        <v>10</v>
      </c>
      <c r="F158" s="89">
        <v>50</v>
      </c>
      <c r="G158" s="89">
        <v>12</v>
      </c>
      <c r="H158" s="89">
        <v>50</v>
      </c>
      <c r="I158" s="108">
        <v>12</v>
      </c>
      <c r="J158" s="89">
        <v>50</v>
      </c>
      <c r="K158" s="314"/>
      <c r="L158" s="6">
        <f t="shared" si="61"/>
        <v>0.52941176470588236</v>
      </c>
      <c r="M158" s="273"/>
      <c r="N158" s="4">
        <f t="shared" si="59"/>
        <v>44</v>
      </c>
      <c r="O158" s="51">
        <f t="shared" si="60"/>
        <v>2000</v>
      </c>
      <c r="P158" s="63">
        <f t="shared" si="57"/>
        <v>1058.8235294117646</v>
      </c>
    </row>
    <row r="159" spans="1:16" ht="15.75" thickBot="1" x14ac:dyDescent="0.3">
      <c r="A159" s="69" t="s">
        <v>6</v>
      </c>
      <c r="B159" s="8"/>
      <c r="C159" s="9">
        <f t="shared" ref="C159:J159" si="65">SUM(C146:C158)</f>
        <v>103</v>
      </c>
      <c r="D159" s="9">
        <f t="shared" si="65"/>
        <v>387</v>
      </c>
      <c r="E159" s="9">
        <f t="shared" si="65"/>
        <v>111</v>
      </c>
      <c r="F159" s="9">
        <f t="shared" si="65"/>
        <v>407</v>
      </c>
      <c r="G159" s="9">
        <f t="shared" si="65"/>
        <v>102</v>
      </c>
      <c r="H159" s="9">
        <f t="shared" si="65"/>
        <v>372</v>
      </c>
      <c r="I159" s="9">
        <f t="shared" si="65"/>
        <v>38</v>
      </c>
      <c r="J159" s="9">
        <f t="shared" si="65"/>
        <v>220</v>
      </c>
      <c r="K159" s="315"/>
      <c r="L159" s="85">
        <f>AVERAGE(L146:L158)</f>
        <v>0.55403828197945837</v>
      </c>
      <c r="M159" s="274"/>
      <c r="N159" s="52">
        <f>SUM(N146:N158)</f>
        <v>339</v>
      </c>
      <c r="O159" s="71">
        <f>SUM(O146:O158)</f>
        <v>10902</v>
      </c>
      <c r="P159" s="64">
        <f>SUM(P146:P158)</f>
        <v>6528.9854341736691</v>
      </c>
    </row>
    <row r="160" spans="1:16" x14ac:dyDescent="0.25">
      <c r="A160" s="42" t="s">
        <v>38</v>
      </c>
      <c r="B160" s="329"/>
      <c r="C160" s="330"/>
      <c r="D160" s="330"/>
      <c r="E160" s="330"/>
      <c r="F160" s="330"/>
      <c r="G160" s="330"/>
      <c r="H160" s="330"/>
      <c r="I160" s="330"/>
      <c r="J160" s="330"/>
      <c r="K160" s="23"/>
      <c r="L160" s="24"/>
      <c r="M160" s="25"/>
      <c r="N160" s="22"/>
      <c r="O160" s="26"/>
      <c r="P160" s="55"/>
    </row>
    <row r="161" spans="1:16" ht="15.75" thickBot="1" x14ac:dyDescent="0.3"/>
    <row r="162" spans="1:16" ht="24.75" customHeight="1" thickBot="1" x14ac:dyDescent="0.3">
      <c r="A162" s="275" t="s">
        <v>147</v>
      </c>
      <c r="B162" s="277"/>
      <c r="C162" s="281" t="s">
        <v>1</v>
      </c>
      <c r="D162" s="282"/>
      <c r="E162" s="281" t="s">
        <v>2</v>
      </c>
      <c r="F162" s="282"/>
      <c r="G162" s="281" t="s">
        <v>3</v>
      </c>
      <c r="H162" s="282"/>
      <c r="I162" s="281" t="s">
        <v>4</v>
      </c>
      <c r="J162" s="349"/>
      <c r="K162" s="346" t="s">
        <v>5</v>
      </c>
      <c r="L162" s="299"/>
      <c r="M162" s="347"/>
      <c r="N162" s="348" t="s">
        <v>6</v>
      </c>
      <c r="O162" s="287"/>
      <c r="P162" s="98" t="s">
        <v>7</v>
      </c>
    </row>
    <row r="163" spans="1:16" ht="15.75" customHeight="1" thickBot="1" x14ac:dyDescent="0.3">
      <c r="A163" s="276"/>
      <c r="B163" s="278"/>
      <c r="C163" s="216" t="s">
        <v>8</v>
      </c>
      <c r="D163" s="3" t="s">
        <v>12</v>
      </c>
      <c r="E163" s="3" t="s">
        <v>8</v>
      </c>
      <c r="F163" s="3" t="s">
        <v>12</v>
      </c>
      <c r="G163" s="3" t="s">
        <v>8</v>
      </c>
      <c r="H163" s="3" t="s">
        <v>12</v>
      </c>
      <c r="I163" s="216" t="s">
        <v>8</v>
      </c>
      <c r="J163" s="3" t="s">
        <v>12</v>
      </c>
      <c r="K163" s="288" t="s">
        <v>13</v>
      </c>
      <c r="L163" s="289"/>
      <c r="M163" s="290"/>
      <c r="N163" s="4" t="s">
        <v>8</v>
      </c>
      <c r="O163" s="51" t="s">
        <v>12</v>
      </c>
      <c r="P163" s="99" t="s">
        <v>11</v>
      </c>
    </row>
    <row r="164" spans="1:16" ht="15.75" thickBot="1" x14ac:dyDescent="0.3">
      <c r="A164" s="17" t="s">
        <v>199</v>
      </c>
      <c r="B164" s="278"/>
      <c r="C164" s="114">
        <v>1</v>
      </c>
      <c r="D164" s="89">
        <v>3500</v>
      </c>
      <c r="E164" s="89">
        <v>3</v>
      </c>
      <c r="F164" s="89">
        <v>30</v>
      </c>
      <c r="G164" s="89">
        <v>3</v>
      </c>
      <c r="H164" s="89">
        <v>30</v>
      </c>
      <c r="I164" s="89">
        <v>0</v>
      </c>
      <c r="J164" s="109">
        <v>0</v>
      </c>
      <c r="K164" s="292"/>
      <c r="L164" s="3">
        <v>0.6</v>
      </c>
      <c r="M164" s="273"/>
      <c r="N164" s="4">
        <f t="shared" ref="N164" si="66">SUM(C164,E164,G164,I164)</f>
        <v>7</v>
      </c>
      <c r="O164" s="28">
        <f t="shared" ref="O164" si="67">SUM(C164*D164,E164*F164,G164*H164,I164*J164)</f>
        <v>3680</v>
      </c>
      <c r="P164" s="99">
        <f t="shared" ref="P164" si="68">O164*L164</f>
        <v>2208</v>
      </c>
    </row>
    <row r="165" spans="1:16" ht="15.75" thickBot="1" x14ac:dyDescent="0.3">
      <c r="A165" s="69" t="s">
        <v>6</v>
      </c>
      <c r="B165" s="94"/>
      <c r="C165" s="70">
        <f t="shared" ref="C165:J165" si="69">SUM(C162:C164)</f>
        <v>1</v>
      </c>
      <c r="D165" s="95">
        <f t="shared" si="69"/>
        <v>3500</v>
      </c>
      <c r="E165" s="96">
        <f t="shared" si="69"/>
        <v>3</v>
      </c>
      <c r="F165" s="70">
        <f t="shared" si="69"/>
        <v>30</v>
      </c>
      <c r="G165" s="97">
        <f t="shared" si="69"/>
        <v>3</v>
      </c>
      <c r="H165" s="70">
        <f t="shared" si="69"/>
        <v>30</v>
      </c>
      <c r="I165" s="96">
        <f t="shared" si="69"/>
        <v>0</v>
      </c>
      <c r="J165" s="96">
        <f t="shared" si="69"/>
        <v>0</v>
      </c>
      <c r="K165" s="293"/>
      <c r="L165" s="85">
        <f>AVERAGE(L164:L164)</f>
        <v>0.6</v>
      </c>
      <c r="M165" s="274"/>
      <c r="N165" s="70">
        <f>SUM(N162:N164)</f>
        <v>7</v>
      </c>
      <c r="O165" s="72">
        <f>SUM(O162:O164)</f>
        <v>3680</v>
      </c>
      <c r="P165" s="100">
        <f>SUM(P161:P164)</f>
        <v>2208</v>
      </c>
    </row>
    <row r="166" spans="1:16" s="27" customFormat="1" x14ac:dyDescent="0.25">
      <c r="A166" s="228"/>
      <c r="B166" s="229"/>
      <c r="C166" s="230"/>
      <c r="D166" s="230"/>
      <c r="E166" s="230"/>
      <c r="F166" s="230"/>
      <c r="G166" s="230"/>
      <c r="H166" s="230"/>
      <c r="I166" s="230"/>
      <c r="J166" s="230"/>
      <c r="K166" s="231"/>
      <c r="L166" s="232"/>
      <c r="M166" s="25"/>
      <c r="N166" s="230"/>
      <c r="O166" s="230"/>
      <c r="P166" s="233"/>
    </row>
    <row r="167" spans="1:16" ht="15.75" x14ac:dyDescent="0.25">
      <c r="A167" s="304" t="s">
        <v>47</v>
      </c>
      <c r="B167" s="305"/>
      <c r="C167" s="81">
        <f>SUM(P104,P139,P159)</f>
        <v>20103.923251993103</v>
      </c>
    </row>
    <row r="168" spans="1:16" ht="15.75" x14ac:dyDescent="0.25">
      <c r="A168" s="304" t="s">
        <v>48</v>
      </c>
      <c r="B168" s="305"/>
      <c r="C168" s="81">
        <f>SUM(P82,P114,P124,P165)</f>
        <v>15796.5</v>
      </c>
    </row>
    <row r="169" spans="1:16" ht="15.75" x14ac:dyDescent="0.25">
      <c r="A169" s="306" t="s">
        <v>49</v>
      </c>
      <c r="B169" s="307"/>
      <c r="C169" s="82">
        <f>SUM(C167,C168)</f>
        <v>35900.423251993103</v>
      </c>
    </row>
    <row r="180" spans="1:16" ht="21" x14ac:dyDescent="0.35">
      <c r="A180" s="303" t="s">
        <v>15</v>
      </c>
      <c r="B180" s="337"/>
      <c r="C180" s="337"/>
      <c r="D180" s="337"/>
      <c r="E180" s="337"/>
      <c r="F180" s="337"/>
      <c r="G180" s="337"/>
      <c r="H180" s="337"/>
      <c r="I180" s="75"/>
      <c r="J180" s="76" t="s">
        <v>57</v>
      </c>
      <c r="K180" s="75"/>
      <c r="L180" s="316" t="s">
        <v>181</v>
      </c>
      <c r="M180" s="327"/>
      <c r="N180" s="327"/>
      <c r="O180" s="327"/>
      <c r="P180" s="327"/>
    </row>
    <row r="181" spans="1:16" s="27" customFormat="1" ht="15.75" customHeight="1" thickBot="1" x14ac:dyDescent="0.4">
      <c r="A181" s="234"/>
      <c r="B181" s="235"/>
      <c r="C181" s="235"/>
      <c r="D181" s="235"/>
      <c r="E181" s="235"/>
      <c r="F181" s="235"/>
      <c r="G181" s="235"/>
      <c r="H181" s="235"/>
      <c r="I181" s="236"/>
      <c r="J181" s="237"/>
      <c r="K181" s="236"/>
      <c r="L181" s="238"/>
      <c r="M181" s="239"/>
      <c r="N181" s="239"/>
      <c r="O181" s="239"/>
      <c r="P181" s="239"/>
    </row>
    <row r="182" spans="1:16" s="27" customFormat="1" ht="15.75" customHeight="1" thickBot="1" x14ac:dyDescent="0.3">
      <c r="A182" s="275" t="s">
        <v>182</v>
      </c>
      <c r="B182" s="12" t="s">
        <v>0</v>
      </c>
      <c r="C182" s="318" t="s">
        <v>1</v>
      </c>
      <c r="D182" s="319"/>
      <c r="E182" s="318" t="s">
        <v>2</v>
      </c>
      <c r="F182" s="319"/>
      <c r="G182" s="318" t="s">
        <v>3</v>
      </c>
      <c r="H182" s="319"/>
      <c r="I182" s="318" t="s">
        <v>4</v>
      </c>
      <c r="J182" s="319"/>
      <c r="K182" s="298" t="s">
        <v>5</v>
      </c>
      <c r="L182" s="299"/>
      <c r="M182" s="300"/>
      <c r="N182" s="301" t="s">
        <v>6</v>
      </c>
      <c r="O182" s="302"/>
      <c r="P182" s="68" t="s">
        <v>7</v>
      </c>
    </row>
    <row r="183" spans="1:16" s="27" customFormat="1" ht="15.75" customHeight="1" thickBot="1" x14ac:dyDescent="0.3">
      <c r="A183" s="276"/>
      <c r="B183" s="74"/>
      <c r="C183" s="216" t="s">
        <v>8</v>
      </c>
      <c r="D183" s="3" t="s">
        <v>9</v>
      </c>
      <c r="E183" s="3" t="s">
        <v>8</v>
      </c>
      <c r="F183" s="3" t="s">
        <v>9</v>
      </c>
      <c r="G183" s="3" t="s">
        <v>8</v>
      </c>
      <c r="H183" s="3" t="s">
        <v>9</v>
      </c>
      <c r="I183" s="3" t="s">
        <v>8</v>
      </c>
      <c r="J183" s="3" t="s">
        <v>9</v>
      </c>
      <c r="K183" s="288" t="s">
        <v>10</v>
      </c>
      <c r="L183" s="289"/>
      <c r="M183" s="290"/>
      <c r="N183" s="4" t="s">
        <v>8</v>
      </c>
      <c r="O183" s="4" t="s">
        <v>9</v>
      </c>
      <c r="P183" s="59" t="s">
        <v>11</v>
      </c>
    </row>
    <row r="184" spans="1:16" s="27" customFormat="1" ht="15.75" customHeight="1" thickBot="1" x14ac:dyDescent="0.3">
      <c r="A184" s="17" t="s">
        <v>16</v>
      </c>
      <c r="B184" s="5">
        <v>140</v>
      </c>
      <c r="C184" s="3">
        <v>8</v>
      </c>
      <c r="D184" s="3">
        <v>50</v>
      </c>
      <c r="E184" s="3">
        <v>8</v>
      </c>
      <c r="F184" s="3">
        <v>50</v>
      </c>
      <c r="G184" s="3">
        <v>8</v>
      </c>
      <c r="H184" s="3">
        <v>70</v>
      </c>
      <c r="I184" s="3">
        <v>6</v>
      </c>
      <c r="J184" s="3">
        <v>90</v>
      </c>
      <c r="K184" s="291" t="s">
        <v>67</v>
      </c>
      <c r="L184" s="6">
        <f t="shared" ref="L184" si="70">SUM(D184/B184,F184/B184,H184/B184,J184/B184)/4</f>
        <v>0.4642857142857143</v>
      </c>
      <c r="M184" s="272"/>
      <c r="N184" s="4">
        <f t="shared" ref="N184:N189" si="71">SUM(C184,E184,G184,I184)</f>
        <v>30</v>
      </c>
      <c r="O184" s="4">
        <f t="shared" ref="O184:O189" si="72">SUM(C184*D184,E184*F184,G184*H184,I184*J184)</f>
        <v>1900</v>
      </c>
      <c r="P184" s="59">
        <f t="shared" ref="P184:P189" si="73">O184*L184</f>
        <v>882.14285714285722</v>
      </c>
    </row>
    <row r="185" spans="1:16" s="27" customFormat="1" ht="15.75" customHeight="1" thickBot="1" x14ac:dyDescent="0.3">
      <c r="A185" s="17" t="s">
        <v>97</v>
      </c>
      <c r="B185" s="5">
        <v>110</v>
      </c>
      <c r="C185" s="3">
        <v>6</v>
      </c>
      <c r="D185" s="3">
        <v>50</v>
      </c>
      <c r="E185" s="3">
        <v>6</v>
      </c>
      <c r="F185" s="3">
        <v>50</v>
      </c>
      <c r="G185" s="3">
        <v>6</v>
      </c>
      <c r="H185" s="3">
        <v>50</v>
      </c>
      <c r="I185" s="3"/>
      <c r="J185" s="3"/>
      <c r="K185" s="292"/>
      <c r="L185" s="6">
        <f>SUM(D185/B185,F185/B185,H185/B185,J185/B185)/3</f>
        <v>0.45454545454545453</v>
      </c>
      <c r="M185" s="273"/>
      <c r="N185" s="4">
        <f t="shared" si="71"/>
        <v>18</v>
      </c>
      <c r="O185" s="4">
        <f t="shared" si="72"/>
        <v>900</v>
      </c>
      <c r="P185" s="59">
        <f t="shared" si="73"/>
        <v>409.09090909090907</v>
      </c>
    </row>
    <row r="186" spans="1:16" s="27" customFormat="1" ht="15.75" customHeight="1" thickBot="1" x14ac:dyDescent="0.3">
      <c r="A186" s="17" t="s">
        <v>18</v>
      </c>
      <c r="B186" s="5">
        <v>60</v>
      </c>
      <c r="C186" s="3">
        <v>5</v>
      </c>
      <c r="D186" s="3">
        <v>30</v>
      </c>
      <c r="E186" s="3">
        <v>4</v>
      </c>
      <c r="F186" s="3">
        <v>50</v>
      </c>
      <c r="G186" s="3">
        <v>4</v>
      </c>
      <c r="H186" s="3">
        <v>50</v>
      </c>
      <c r="I186" s="3">
        <v>4</v>
      </c>
      <c r="J186" s="3">
        <v>50</v>
      </c>
      <c r="K186" s="292"/>
      <c r="L186" s="6">
        <f>SUM(D186/B186,F186/B186,H186/B186,J186/B186)/4</f>
        <v>0.75000000000000011</v>
      </c>
      <c r="M186" s="273"/>
      <c r="N186" s="4">
        <f t="shared" si="71"/>
        <v>17</v>
      </c>
      <c r="O186" s="4">
        <f t="shared" si="72"/>
        <v>750</v>
      </c>
      <c r="P186" s="59">
        <f t="shared" si="73"/>
        <v>562.50000000000011</v>
      </c>
    </row>
    <row r="187" spans="1:16" s="27" customFormat="1" ht="15.75" customHeight="1" thickBot="1" x14ac:dyDescent="0.3">
      <c r="A187" s="17" t="s">
        <v>78</v>
      </c>
      <c r="B187" s="5">
        <v>15</v>
      </c>
      <c r="C187" s="3">
        <v>10</v>
      </c>
      <c r="D187" s="3">
        <v>8</v>
      </c>
      <c r="E187" s="3">
        <v>10</v>
      </c>
      <c r="F187" s="3">
        <v>8</v>
      </c>
      <c r="G187" s="3">
        <v>10</v>
      </c>
      <c r="H187" s="3">
        <v>8</v>
      </c>
      <c r="I187" s="3">
        <v>8</v>
      </c>
      <c r="J187" s="3">
        <v>8</v>
      </c>
      <c r="K187" s="292"/>
      <c r="L187" s="6">
        <f t="shared" ref="L187:L188" si="74">SUM(D187/B187,F187/B187,H187/B187,J187/B187)/4</f>
        <v>0.53333333333333333</v>
      </c>
      <c r="M187" s="273"/>
      <c r="N187" s="4">
        <f t="shared" si="71"/>
        <v>38</v>
      </c>
      <c r="O187" s="4">
        <f t="shared" si="72"/>
        <v>304</v>
      </c>
      <c r="P187" s="59">
        <f t="shared" si="73"/>
        <v>162.13333333333333</v>
      </c>
    </row>
    <row r="188" spans="1:16" s="27" customFormat="1" ht="15.75" customHeight="1" thickBot="1" x14ac:dyDescent="0.3">
      <c r="A188" s="18" t="s">
        <v>190</v>
      </c>
      <c r="B188" s="16">
        <v>40</v>
      </c>
      <c r="C188" s="3">
        <v>8</v>
      </c>
      <c r="D188" s="3">
        <v>20</v>
      </c>
      <c r="E188" s="3">
        <v>8</v>
      </c>
      <c r="F188" s="3">
        <v>20</v>
      </c>
      <c r="G188" s="3">
        <v>8</v>
      </c>
      <c r="H188" s="3">
        <v>20</v>
      </c>
      <c r="I188" s="218">
        <v>0</v>
      </c>
      <c r="J188" s="218">
        <v>0</v>
      </c>
      <c r="K188" s="292"/>
      <c r="L188" s="6">
        <f t="shared" si="74"/>
        <v>0.375</v>
      </c>
      <c r="M188" s="273"/>
      <c r="N188" s="4">
        <f t="shared" si="71"/>
        <v>24</v>
      </c>
      <c r="O188" s="4">
        <f t="shared" si="72"/>
        <v>480</v>
      </c>
      <c r="P188" s="59">
        <f t="shared" si="73"/>
        <v>180</v>
      </c>
    </row>
    <row r="189" spans="1:16" s="27" customFormat="1" ht="15.75" customHeight="1" thickBot="1" x14ac:dyDescent="0.3">
      <c r="A189" s="17" t="s">
        <v>191</v>
      </c>
      <c r="B189" s="5">
        <v>40</v>
      </c>
      <c r="C189" s="3">
        <v>7</v>
      </c>
      <c r="D189" s="3">
        <v>30</v>
      </c>
      <c r="E189" s="3">
        <v>7</v>
      </c>
      <c r="F189" s="3">
        <v>30</v>
      </c>
      <c r="G189" s="3">
        <v>7</v>
      </c>
      <c r="H189" s="217">
        <v>30</v>
      </c>
      <c r="I189" s="215"/>
      <c r="J189" s="14"/>
      <c r="K189" s="292"/>
      <c r="L189" s="6">
        <f>SUM(D189/B189,F189/B189,H189/B189,J189/B189)/3</f>
        <v>0.75</v>
      </c>
      <c r="M189" s="273"/>
      <c r="N189" s="4">
        <f t="shared" si="71"/>
        <v>21</v>
      </c>
      <c r="O189" s="4">
        <f t="shared" si="72"/>
        <v>630</v>
      </c>
      <c r="P189" s="59">
        <f t="shared" si="73"/>
        <v>472.5</v>
      </c>
    </row>
    <row r="190" spans="1:16" s="27" customFormat="1" ht="15.75" customHeight="1" thickBot="1" x14ac:dyDescent="0.3">
      <c r="A190" s="17" t="s">
        <v>192</v>
      </c>
      <c r="B190" s="5"/>
      <c r="C190" s="3"/>
      <c r="D190" s="3"/>
      <c r="E190" s="3"/>
      <c r="F190" s="3"/>
      <c r="G190" s="3"/>
      <c r="H190" s="217"/>
      <c r="I190" s="215"/>
      <c r="J190" s="14"/>
      <c r="K190" s="292"/>
      <c r="L190" s="6"/>
      <c r="M190" s="273"/>
      <c r="N190" s="4"/>
      <c r="O190" s="4"/>
      <c r="P190" s="59">
        <v>400</v>
      </c>
    </row>
    <row r="191" spans="1:16" s="27" customFormat="1" ht="15.75" customHeight="1" thickBot="1" x14ac:dyDescent="0.3">
      <c r="A191" s="17" t="s">
        <v>152</v>
      </c>
      <c r="B191" s="5"/>
      <c r="C191" s="3"/>
      <c r="D191" s="3"/>
      <c r="E191" s="3"/>
      <c r="F191" s="3"/>
      <c r="G191" s="3"/>
      <c r="H191" s="217"/>
      <c r="I191" s="215"/>
      <c r="J191" s="14"/>
      <c r="K191" s="292"/>
      <c r="L191" s="6"/>
      <c r="M191" s="273"/>
      <c r="N191" s="4"/>
      <c r="O191" s="4"/>
      <c r="P191" s="59">
        <v>250</v>
      </c>
    </row>
    <row r="192" spans="1:16" s="27" customFormat="1" ht="15.75" customHeight="1" thickBot="1" x14ac:dyDescent="0.3">
      <c r="A192" s="17" t="s">
        <v>20</v>
      </c>
      <c r="B192" s="5">
        <v>85</v>
      </c>
      <c r="C192" s="3">
        <v>10</v>
      </c>
      <c r="D192" s="3">
        <v>50</v>
      </c>
      <c r="E192" s="3">
        <v>12</v>
      </c>
      <c r="F192" s="3">
        <v>50</v>
      </c>
      <c r="G192" s="3">
        <v>15</v>
      </c>
      <c r="H192" s="3">
        <v>50</v>
      </c>
      <c r="I192" s="218">
        <v>12</v>
      </c>
      <c r="J192" s="3">
        <v>50</v>
      </c>
      <c r="K192" s="292"/>
      <c r="L192" s="6">
        <f t="shared" ref="L192" si="75">SUM(D192/B192,F192/B192,H192/B192,J192/B192)/4</f>
        <v>0.58823529411764708</v>
      </c>
      <c r="M192" s="273"/>
      <c r="N192" s="4">
        <f t="shared" ref="N192:N193" si="76">SUM(C192,E192,G192,I192)</f>
        <v>49</v>
      </c>
      <c r="O192" s="4">
        <f t="shared" ref="O192:O193" si="77">SUM(C192*D192,E192*F192,G192*H192,I192*J192)</f>
        <v>2450</v>
      </c>
      <c r="P192" s="59">
        <f t="shared" ref="P192:P193" si="78">O192*L192</f>
        <v>1441.1764705882354</v>
      </c>
    </row>
    <row r="193" spans="1:16" s="27" customFormat="1" ht="15.75" customHeight="1" thickBot="1" x14ac:dyDescent="0.3">
      <c r="A193" s="17" t="s">
        <v>16</v>
      </c>
      <c r="B193" s="5">
        <v>140</v>
      </c>
      <c r="C193" s="3">
        <v>6</v>
      </c>
      <c r="D193" s="3">
        <v>110</v>
      </c>
      <c r="E193" s="3">
        <v>6</v>
      </c>
      <c r="F193" s="3">
        <v>90</v>
      </c>
      <c r="G193" s="3">
        <v>6</v>
      </c>
      <c r="H193" s="3">
        <v>70</v>
      </c>
      <c r="I193" s="7"/>
      <c r="J193" s="7"/>
      <c r="K193" s="292"/>
      <c r="L193" s="6">
        <f>SUM(D193/B193,F193/B193,H193/B193,J193/B193)/3</f>
        <v>0.6428571428571429</v>
      </c>
      <c r="M193" s="273"/>
      <c r="N193" s="4">
        <f t="shared" si="76"/>
        <v>18</v>
      </c>
      <c r="O193" s="4">
        <f t="shared" si="77"/>
        <v>1620</v>
      </c>
      <c r="P193" s="59">
        <f t="shared" si="78"/>
        <v>1041.4285714285716</v>
      </c>
    </row>
    <row r="194" spans="1:16" s="27" customFormat="1" ht="15.75" customHeight="1" thickBot="1" x14ac:dyDescent="0.3">
      <c r="A194" s="69" t="s">
        <v>6</v>
      </c>
      <c r="B194" s="8"/>
      <c r="C194" s="9">
        <f t="shared" ref="C194:J194" si="79">SUM(C184:C193)</f>
        <v>60</v>
      </c>
      <c r="D194" s="9">
        <f t="shared" si="79"/>
        <v>348</v>
      </c>
      <c r="E194" s="9">
        <f t="shared" si="79"/>
        <v>61</v>
      </c>
      <c r="F194" s="9">
        <f t="shared" si="79"/>
        <v>348</v>
      </c>
      <c r="G194" s="9">
        <f t="shared" si="79"/>
        <v>64</v>
      </c>
      <c r="H194" s="9">
        <f t="shared" si="79"/>
        <v>348</v>
      </c>
      <c r="I194" s="9">
        <f t="shared" si="79"/>
        <v>30</v>
      </c>
      <c r="J194" s="9">
        <f t="shared" si="79"/>
        <v>198</v>
      </c>
      <c r="K194" s="293"/>
      <c r="L194" s="85">
        <f>AVERAGE(L184:L193)</f>
        <v>0.56978211739241158</v>
      </c>
      <c r="M194" s="274"/>
      <c r="N194" s="70">
        <f>SUM(N184:N193)</f>
        <v>215</v>
      </c>
      <c r="O194" s="70">
        <f>SUM(O184:O193)</f>
        <v>9034</v>
      </c>
      <c r="P194" s="61">
        <f>SUM(P184:P193)</f>
        <v>5800.9721415839067</v>
      </c>
    </row>
    <row r="195" spans="1:16" s="27" customFormat="1" ht="15.75" customHeight="1" x14ac:dyDescent="0.35">
      <c r="A195" s="234"/>
      <c r="B195" s="235"/>
      <c r="C195" s="235"/>
      <c r="D195" s="235"/>
      <c r="E195" s="235"/>
      <c r="F195" s="235"/>
      <c r="G195" s="235"/>
      <c r="H195" s="235"/>
      <c r="I195" s="236"/>
      <c r="J195" s="237"/>
      <c r="K195" s="236"/>
      <c r="L195" s="238"/>
      <c r="M195" s="239"/>
      <c r="N195" s="239"/>
      <c r="O195" s="239"/>
      <c r="P195" s="239"/>
    </row>
    <row r="196" spans="1:16" ht="15.75" thickBot="1" x14ac:dyDescent="0.3"/>
    <row r="197" spans="1:16" ht="24.75" thickBot="1" x14ac:dyDescent="0.3">
      <c r="A197" s="275" t="s">
        <v>200</v>
      </c>
      <c r="B197" s="277"/>
      <c r="C197" s="281" t="s">
        <v>1</v>
      </c>
      <c r="D197" s="282"/>
      <c r="E197" s="281" t="s">
        <v>2</v>
      </c>
      <c r="F197" s="282"/>
      <c r="G197" s="281" t="s">
        <v>3</v>
      </c>
      <c r="H197" s="282"/>
      <c r="I197" s="281" t="s">
        <v>4</v>
      </c>
      <c r="J197" s="282"/>
      <c r="K197" s="298" t="s">
        <v>5</v>
      </c>
      <c r="L197" s="299"/>
      <c r="M197" s="300"/>
      <c r="N197" s="312" t="s">
        <v>6</v>
      </c>
      <c r="O197" s="328"/>
      <c r="P197" s="58" t="s">
        <v>7</v>
      </c>
    </row>
    <row r="198" spans="1:16" ht="15.75" thickBot="1" x14ac:dyDescent="0.3">
      <c r="A198" s="276"/>
      <c r="B198" s="278"/>
      <c r="C198" s="78" t="s">
        <v>8</v>
      </c>
      <c r="D198" s="3" t="s">
        <v>12</v>
      </c>
      <c r="E198" s="3" t="s">
        <v>8</v>
      </c>
      <c r="F198" s="3" t="s">
        <v>12</v>
      </c>
      <c r="G198" s="3" t="s">
        <v>8</v>
      </c>
      <c r="H198" s="3" t="s">
        <v>12</v>
      </c>
      <c r="I198" s="3" t="s">
        <v>8</v>
      </c>
      <c r="J198" s="3" t="s">
        <v>12</v>
      </c>
      <c r="K198" s="288" t="s">
        <v>13</v>
      </c>
      <c r="L198" s="289"/>
      <c r="M198" s="290"/>
      <c r="N198" s="4" t="s">
        <v>8</v>
      </c>
      <c r="O198" s="4" t="s">
        <v>12</v>
      </c>
      <c r="P198" s="59" t="s">
        <v>11</v>
      </c>
    </row>
    <row r="199" spans="1:16" ht="15.75" thickBot="1" x14ac:dyDescent="0.3">
      <c r="A199" s="17" t="s">
        <v>27</v>
      </c>
      <c r="B199" s="278"/>
      <c r="C199" s="78">
        <v>1</v>
      </c>
      <c r="D199" s="3">
        <v>800</v>
      </c>
      <c r="E199" s="3"/>
      <c r="F199" s="3"/>
      <c r="G199" s="3"/>
      <c r="H199" s="3"/>
      <c r="I199" s="3"/>
      <c r="J199" s="3"/>
      <c r="K199" s="291" t="s">
        <v>26</v>
      </c>
      <c r="L199" s="3">
        <v>0.3</v>
      </c>
      <c r="M199" s="272"/>
      <c r="N199" s="4">
        <f t="shared" ref="N199:N203" si="80">SUM(C199,E199,G199,I199)</f>
        <v>1</v>
      </c>
      <c r="O199" s="4">
        <f>SUM(C199*D199,E199*F199,G199*H199,I199*J199)</f>
        <v>800</v>
      </c>
      <c r="P199" s="59">
        <f t="shared" ref="P199:P203" si="81">O199*L199</f>
        <v>240</v>
      </c>
    </row>
    <row r="200" spans="1:16" ht="15.75" thickBot="1" x14ac:dyDescent="0.3">
      <c r="A200" s="17" t="s">
        <v>28</v>
      </c>
      <c r="B200" s="278"/>
      <c r="C200" s="78">
        <v>3</v>
      </c>
      <c r="D200" s="3">
        <v>30</v>
      </c>
      <c r="E200" s="3">
        <v>3</v>
      </c>
      <c r="F200" s="3">
        <v>30</v>
      </c>
      <c r="G200" s="3">
        <v>3</v>
      </c>
      <c r="H200" s="3">
        <v>30</v>
      </c>
      <c r="I200" s="3">
        <v>3</v>
      </c>
      <c r="J200" s="3">
        <v>30</v>
      </c>
      <c r="K200" s="292"/>
      <c r="L200" s="3">
        <v>0.7</v>
      </c>
      <c r="M200" s="273"/>
      <c r="N200" s="4">
        <f t="shared" si="80"/>
        <v>12</v>
      </c>
      <c r="O200" s="4">
        <f t="shared" ref="O200:O203" si="82">SUM(C200*D200,E200*F200,G200*H200,I200*J200)</f>
        <v>360</v>
      </c>
      <c r="P200" s="59">
        <f t="shared" si="81"/>
        <v>251.99999999999997</v>
      </c>
    </row>
    <row r="201" spans="1:16" ht="15.75" thickBot="1" x14ac:dyDescent="0.3">
      <c r="A201" s="17" t="s">
        <v>29</v>
      </c>
      <c r="B201" s="278"/>
      <c r="C201" s="78">
        <v>10</v>
      </c>
      <c r="D201" s="3">
        <v>100</v>
      </c>
      <c r="E201" s="3">
        <v>1</v>
      </c>
      <c r="F201" s="3">
        <v>1200</v>
      </c>
      <c r="G201" s="3">
        <v>1</v>
      </c>
      <c r="H201" s="3">
        <v>1200</v>
      </c>
      <c r="I201" s="3"/>
      <c r="J201" s="3"/>
      <c r="K201" s="292"/>
      <c r="L201" s="3">
        <v>0.65</v>
      </c>
      <c r="M201" s="273"/>
      <c r="N201" s="4">
        <f t="shared" si="80"/>
        <v>12</v>
      </c>
      <c r="O201" s="4">
        <f t="shared" si="82"/>
        <v>3400</v>
      </c>
      <c r="P201" s="59">
        <f>O201*L201*2</f>
        <v>4420</v>
      </c>
    </row>
    <row r="202" spans="1:16" ht="15.75" thickBot="1" x14ac:dyDescent="0.3">
      <c r="A202" s="17" t="s">
        <v>189</v>
      </c>
      <c r="B202" s="278"/>
      <c r="C202" s="196"/>
      <c r="D202" s="3"/>
      <c r="E202" s="3"/>
      <c r="F202" s="3"/>
      <c r="G202" s="3"/>
      <c r="H202" s="3"/>
      <c r="I202" s="3"/>
      <c r="J202" s="3"/>
      <c r="K202" s="292"/>
      <c r="L202" s="3"/>
      <c r="M202" s="273"/>
      <c r="N202" s="19"/>
      <c r="O202" s="19"/>
      <c r="P202" s="60">
        <v>400</v>
      </c>
    </row>
    <row r="203" spans="1:16" ht="15.75" thickBot="1" x14ac:dyDescent="0.3">
      <c r="A203" s="17" t="s">
        <v>30</v>
      </c>
      <c r="B203" s="279"/>
      <c r="C203" s="78">
        <v>1</v>
      </c>
      <c r="D203" s="3">
        <v>800</v>
      </c>
      <c r="E203" s="3"/>
      <c r="F203" s="3"/>
      <c r="G203" s="3"/>
      <c r="H203" s="3"/>
      <c r="I203" s="3"/>
      <c r="J203" s="3"/>
      <c r="K203" s="292"/>
      <c r="L203" s="3">
        <v>0.3</v>
      </c>
      <c r="M203" s="341"/>
      <c r="N203" s="206">
        <f t="shared" si="80"/>
        <v>1</v>
      </c>
      <c r="O203" s="206">
        <f t="shared" si="82"/>
        <v>800</v>
      </c>
      <c r="P203" s="207">
        <f t="shared" si="81"/>
        <v>240</v>
      </c>
    </row>
    <row r="204" spans="1:16" ht="15.75" thickBot="1" x14ac:dyDescent="0.3">
      <c r="A204" s="69" t="s">
        <v>6</v>
      </c>
      <c r="B204" s="8"/>
      <c r="C204" s="86">
        <f t="shared" ref="C204:J204" si="83">SUM(C197:C203)</f>
        <v>15</v>
      </c>
      <c r="D204" s="70">
        <f t="shared" si="83"/>
        <v>1730</v>
      </c>
      <c r="E204" s="86">
        <f t="shared" si="83"/>
        <v>4</v>
      </c>
      <c r="F204" s="72">
        <f t="shared" si="83"/>
        <v>1230</v>
      </c>
      <c r="G204" s="70">
        <f t="shared" si="83"/>
        <v>4</v>
      </c>
      <c r="H204" s="86">
        <f t="shared" si="83"/>
        <v>1230</v>
      </c>
      <c r="I204" s="72">
        <f t="shared" si="83"/>
        <v>3</v>
      </c>
      <c r="J204" s="70">
        <f t="shared" si="83"/>
        <v>30</v>
      </c>
      <c r="K204" s="293"/>
      <c r="L204" s="84">
        <f>AVERAGE(L199:L203)</f>
        <v>0.48749999999999999</v>
      </c>
      <c r="M204" s="274"/>
      <c r="N204" s="204">
        <f>SUM(N197:N203)</f>
        <v>26</v>
      </c>
      <c r="O204" s="204">
        <f>SUM(O197:O203)</f>
        <v>5360</v>
      </c>
      <c r="P204" s="205">
        <f>SUM(P197:P203)</f>
        <v>5552</v>
      </c>
    </row>
    <row r="205" spans="1:16" x14ac:dyDescent="0.25">
      <c r="A205" s="41" t="s">
        <v>37</v>
      </c>
      <c r="B205" s="350" t="s">
        <v>35</v>
      </c>
      <c r="C205" s="351"/>
      <c r="D205" s="92">
        <v>0.31944444444444448</v>
      </c>
      <c r="E205" s="93"/>
      <c r="F205" s="92">
        <v>0.32222222222222224</v>
      </c>
      <c r="G205" s="93"/>
      <c r="H205" s="91">
        <v>5.8333333333333327E-2</v>
      </c>
      <c r="I205" s="93"/>
      <c r="J205" s="92">
        <v>5.9027777777777783E-2</v>
      </c>
      <c r="K205" s="34"/>
      <c r="L205" s="32"/>
      <c r="M205" s="32"/>
      <c r="N205" s="20"/>
      <c r="O205" s="20"/>
      <c r="P205" s="54"/>
    </row>
    <row r="206" spans="1:16" ht="15.75" thickBot="1" x14ac:dyDescent="0.3"/>
    <row r="207" spans="1:16" ht="24.75" thickBot="1" x14ac:dyDescent="0.3">
      <c r="A207" s="275" t="s">
        <v>183</v>
      </c>
      <c r="B207" s="12" t="s">
        <v>0</v>
      </c>
      <c r="C207" s="318" t="s">
        <v>1</v>
      </c>
      <c r="D207" s="319"/>
      <c r="E207" s="318" t="s">
        <v>2</v>
      </c>
      <c r="F207" s="319"/>
      <c r="G207" s="318" t="s">
        <v>3</v>
      </c>
      <c r="H207" s="319"/>
      <c r="I207" s="318" t="s">
        <v>4</v>
      </c>
      <c r="J207" s="319"/>
      <c r="K207" s="298" t="s">
        <v>5</v>
      </c>
      <c r="L207" s="299"/>
      <c r="M207" s="300"/>
      <c r="N207" s="301" t="s">
        <v>6</v>
      </c>
      <c r="O207" s="302"/>
      <c r="P207" s="68" t="s">
        <v>7</v>
      </c>
    </row>
    <row r="208" spans="1:16" ht="15.75" thickBot="1" x14ac:dyDescent="0.3">
      <c r="A208" s="317"/>
      <c r="B208" s="74"/>
      <c r="C208" s="78" t="s">
        <v>8</v>
      </c>
      <c r="D208" s="3" t="s">
        <v>9</v>
      </c>
      <c r="E208" s="3" t="s">
        <v>8</v>
      </c>
      <c r="F208" s="3" t="s">
        <v>9</v>
      </c>
      <c r="G208" s="3" t="s">
        <v>8</v>
      </c>
      <c r="H208" s="3" t="s">
        <v>9</v>
      </c>
      <c r="I208" s="3" t="s">
        <v>8</v>
      </c>
      <c r="J208" s="3" t="s">
        <v>9</v>
      </c>
      <c r="K208" s="288" t="s">
        <v>10</v>
      </c>
      <c r="L208" s="289"/>
      <c r="M208" s="290"/>
      <c r="N208" s="4" t="s">
        <v>8</v>
      </c>
      <c r="O208" s="4" t="s">
        <v>9</v>
      </c>
      <c r="P208" s="59" t="s">
        <v>11</v>
      </c>
    </row>
    <row r="209" spans="1:16" ht="15.75" thickBot="1" x14ac:dyDescent="0.3">
      <c r="A209" s="17" t="s">
        <v>16</v>
      </c>
      <c r="B209" s="5">
        <v>140</v>
      </c>
      <c r="C209" s="3">
        <v>6</v>
      </c>
      <c r="D209" s="3">
        <v>60</v>
      </c>
      <c r="E209" s="3">
        <v>8</v>
      </c>
      <c r="F209" s="3">
        <v>80</v>
      </c>
      <c r="G209" s="3">
        <v>8</v>
      </c>
      <c r="H209" s="3">
        <v>100</v>
      </c>
      <c r="I209" s="3">
        <v>8</v>
      </c>
      <c r="J209" s="3">
        <v>120</v>
      </c>
      <c r="K209" s="291" t="s">
        <v>25</v>
      </c>
      <c r="L209" s="6">
        <f t="shared" ref="L209:L224" si="84">SUM(D209/B209,F209/B209,H209/B209,J209/B209)/4</f>
        <v>0.6428571428571429</v>
      </c>
      <c r="M209" s="272"/>
      <c r="N209" s="4">
        <f t="shared" ref="N209:N225" si="85">SUM(C209,E209,G209,I209)</f>
        <v>30</v>
      </c>
      <c r="O209" s="4">
        <f t="shared" ref="O209:O225" si="86">SUM(C209*D209,E209*F209,G209*H209,I209*J209)</f>
        <v>2760</v>
      </c>
      <c r="P209" s="59">
        <f t="shared" ref="P209:P225" si="87">O209*L209</f>
        <v>1774.2857142857144</v>
      </c>
    </row>
    <row r="210" spans="1:16" ht="15.75" thickBot="1" x14ac:dyDescent="0.3">
      <c r="A210" s="17" t="s">
        <v>97</v>
      </c>
      <c r="B210" s="5">
        <v>70</v>
      </c>
      <c r="C210" s="3">
        <v>6</v>
      </c>
      <c r="D210" s="3">
        <v>50</v>
      </c>
      <c r="E210" s="3">
        <v>6</v>
      </c>
      <c r="F210" s="3">
        <v>50</v>
      </c>
      <c r="G210" s="3">
        <v>6</v>
      </c>
      <c r="H210" s="3">
        <v>50</v>
      </c>
      <c r="I210" s="3"/>
      <c r="J210" s="3"/>
      <c r="K210" s="292"/>
      <c r="L210" s="6">
        <f>SUM(D210/B210,F210/B210,H210/B210,J210/B210)/3</f>
        <v>0.7142857142857143</v>
      </c>
      <c r="M210" s="273"/>
      <c r="N210" s="4">
        <f t="shared" si="85"/>
        <v>18</v>
      </c>
      <c r="O210" s="4">
        <f t="shared" si="86"/>
        <v>900</v>
      </c>
      <c r="P210" s="59">
        <f t="shared" si="87"/>
        <v>642.85714285714289</v>
      </c>
    </row>
    <row r="211" spans="1:16" ht="15.75" thickBot="1" x14ac:dyDescent="0.3">
      <c r="A211" s="17" t="s">
        <v>17</v>
      </c>
      <c r="B211" s="5">
        <v>120</v>
      </c>
      <c r="C211" s="3">
        <v>6</v>
      </c>
      <c r="D211" s="3">
        <v>60</v>
      </c>
      <c r="E211" s="3">
        <v>8</v>
      </c>
      <c r="F211" s="3">
        <v>80</v>
      </c>
      <c r="G211" s="3">
        <v>8</v>
      </c>
      <c r="H211" s="3">
        <v>95</v>
      </c>
      <c r="I211" s="3">
        <v>8</v>
      </c>
      <c r="J211" s="3">
        <v>95</v>
      </c>
      <c r="K211" s="292"/>
      <c r="L211" s="6">
        <f t="shared" si="84"/>
        <v>0.68749999999999989</v>
      </c>
      <c r="M211" s="273"/>
      <c r="N211" s="4">
        <f t="shared" si="85"/>
        <v>30</v>
      </c>
      <c r="O211" s="4">
        <f t="shared" si="86"/>
        <v>2520</v>
      </c>
      <c r="P211" s="59">
        <f t="shared" si="87"/>
        <v>1732.4999999999998</v>
      </c>
    </row>
    <row r="212" spans="1:16" ht="15.75" thickBot="1" x14ac:dyDescent="0.3">
      <c r="A212" s="17" t="s">
        <v>18</v>
      </c>
      <c r="B212" s="5">
        <v>60</v>
      </c>
      <c r="C212" s="3">
        <v>6</v>
      </c>
      <c r="D212" s="3">
        <v>40</v>
      </c>
      <c r="E212" s="3">
        <v>5</v>
      </c>
      <c r="F212" s="3">
        <v>50</v>
      </c>
      <c r="G212" s="3">
        <v>5</v>
      </c>
      <c r="H212" s="3">
        <v>50</v>
      </c>
      <c r="I212" s="3">
        <v>5</v>
      </c>
      <c r="J212" s="3">
        <v>50</v>
      </c>
      <c r="K212" s="292"/>
      <c r="L212" s="6">
        <f t="shared" si="84"/>
        <v>0.79166666666666674</v>
      </c>
      <c r="M212" s="273"/>
      <c r="N212" s="4">
        <f t="shared" si="85"/>
        <v>21</v>
      </c>
      <c r="O212" s="4">
        <f t="shared" si="86"/>
        <v>990</v>
      </c>
      <c r="P212" s="59">
        <f t="shared" si="87"/>
        <v>783.75000000000011</v>
      </c>
    </row>
    <row r="213" spans="1:16" ht="15.75" thickBot="1" x14ac:dyDescent="0.3">
      <c r="A213" s="17" t="s">
        <v>78</v>
      </c>
      <c r="B213" s="5">
        <v>20</v>
      </c>
      <c r="C213" s="3">
        <v>10</v>
      </c>
      <c r="D213" s="3">
        <v>10</v>
      </c>
      <c r="E213" s="3">
        <v>8</v>
      </c>
      <c r="F213" s="3">
        <v>12</v>
      </c>
      <c r="G213" s="3">
        <v>8</v>
      </c>
      <c r="H213" s="3">
        <v>14</v>
      </c>
      <c r="I213" s="3"/>
      <c r="J213" s="3"/>
      <c r="K213" s="292"/>
      <c r="L213" s="6">
        <f>SUM(D213/B213,F213/B213,H213/B213,J213/B213)/3</f>
        <v>0.6</v>
      </c>
      <c r="M213" s="273"/>
      <c r="N213" s="4">
        <f t="shared" si="85"/>
        <v>26</v>
      </c>
      <c r="O213" s="4">
        <f t="shared" si="86"/>
        <v>308</v>
      </c>
      <c r="P213" s="59">
        <f t="shared" si="87"/>
        <v>184.79999999999998</v>
      </c>
    </row>
    <row r="214" spans="1:16" ht="15.75" thickBot="1" x14ac:dyDescent="0.3">
      <c r="A214" s="17" t="s">
        <v>58</v>
      </c>
      <c r="B214" s="5">
        <v>30</v>
      </c>
      <c r="C214" s="3">
        <v>12</v>
      </c>
      <c r="D214" s="3">
        <v>10</v>
      </c>
      <c r="E214" s="3">
        <v>12</v>
      </c>
      <c r="F214" s="3">
        <v>15</v>
      </c>
      <c r="G214" s="3">
        <v>10</v>
      </c>
      <c r="H214" s="3">
        <v>15</v>
      </c>
      <c r="I214" s="3">
        <v>0</v>
      </c>
      <c r="J214" s="3">
        <v>0</v>
      </c>
      <c r="K214" s="292"/>
      <c r="L214" s="6">
        <f t="shared" si="84"/>
        <v>0.33333333333333331</v>
      </c>
      <c r="M214" s="273"/>
      <c r="N214" s="4">
        <f t="shared" ref="N214" si="88">SUM(C214,E214,G214,I214)</f>
        <v>34</v>
      </c>
      <c r="O214" s="4">
        <f t="shared" ref="O214" si="89">SUM(C214*D214,E214*F214,G214*H214,I214*J214)</f>
        <v>450</v>
      </c>
      <c r="P214" s="59">
        <f t="shared" ref="P214" si="90">O214*L214</f>
        <v>150</v>
      </c>
    </row>
    <row r="215" spans="1:16" ht="15.75" thickBot="1" x14ac:dyDescent="0.3">
      <c r="A215" s="18" t="s">
        <v>21</v>
      </c>
      <c r="B215" s="16">
        <v>65</v>
      </c>
      <c r="C215" s="3">
        <v>10</v>
      </c>
      <c r="D215" s="3">
        <v>45</v>
      </c>
      <c r="E215" s="3">
        <v>10</v>
      </c>
      <c r="F215" s="3">
        <v>55</v>
      </c>
      <c r="G215" s="3">
        <v>10</v>
      </c>
      <c r="H215" s="3">
        <v>65</v>
      </c>
      <c r="I215" s="13">
        <v>10</v>
      </c>
      <c r="J215" s="13">
        <v>65</v>
      </c>
      <c r="K215" s="292"/>
      <c r="L215" s="6">
        <f t="shared" si="84"/>
        <v>0.88461538461538458</v>
      </c>
      <c r="M215" s="273"/>
      <c r="N215" s="4">
        <f t="shared" si="85"/>
        <v>40</v>
      </c>
      <c r="O215" s="4">
        <f t="shared" si="86"/>
        <v>2300</v>
      </c>
      <c r="P215" s="59">
        <f t="shared" si="87"/>
        <v>2034.6153846153845</v>
      </c>
    </row>
    <row r="216" spans="1:16" ht="15.75" thickBot="1" x14ac:dyDescent="0.3">
      <c r="A216" s="17" t="s">
        <v>59</v>
      </c>
      <c r="B216" s="5">
        <v>65</v>
      </c>
      <c r="C216" s="3">
        <v>10</v>
      </c>
      <c r="D216" s="3">
        <v>45</v>
      </c>
      <c r="E216" s="3">
        <v>10</v>
      </c>
      <c r="F216" s="3">
        <v>45</v>
      </c>
      <c r="G216" s="3">
        <v>10</v>
      </c>
      <c r="H216" s="79">
        <v>45</v>
      </c>
      <c r="I216" s="13">
        <v>10</v>
      </c>
      <c r="J216" s="15">
        <v>45</v>
      </c>
      <c r="K216" s="292"/>
      <c r="L216" s="6">
        <f t="shared" si="84"/>
        <v>0.69230769230769229</v>
      </c>
      <c r="M216" s="273"/>
      <c r="N216" s="4">
        <f t="shared" si="85"/>
        <v>40</v>
      </c>
      <c r="O216" s="4">
        <f t="shared" si="86"/>
        <v>1800</v>
      </c>
      <c r="P216" s="59">
        <f t="shared" si="87"/>
        <v>1246.1538461538462</v>
      </c>
    </row>
    <row r="217" spans="1:16" ht="15.75" thickBot="1" x14ac:dyDescent="0.3">
      <c r="A217" s="17" t="s">
        <v>22</v>
      </c>
      <c r="B217" s="5">
        <v>40</v>
      </c>
      <c r="C217" s="3">
        <v>10</v>
      </c>
      <c r="D217" s="3">
        <v>23</v>
      </c>
      <c r="E217" s="3">
        <v>10</v>
      </c>
      <c r="F217" s="3">
        <v>23</v>
      </c>
      <c r="G217" s="3">
        <v>10</v>
      </c>
      <c r="H217" s="79">
        <v>23</v>
      </c>
      <c r="I217" s="77"/>
      <c r="J217" s="14"/>
      <c r="K217" s="292"/>
      <c r="L217" s="6">
        <f>SUM(D217/B217,F217/B217,H217/B217,J217/B217)/3</f>
        <v>0.57499999999999996</v>
      </c>
      <c r="M217" s="273"/>
      <c r="N217" s="4">
        <f t="shared" si="85"/>
        <v>30</v>
      </c>
      <c r="O217" s="4">
        <f t="shared" si="86"/>
        <v>690</v>
      </c>
      <c r="P217" s="59">
        <f t="shared" si="87"/>
        <v>396.74999999999994</v>
      </c>
    </row>
    <row r="218" spans="1:16" ht="15.75" thickBot="1" x14ac:dyDescent="0.3">
      <c r="A218" s="17" t="s">
        <v>23</v>
      </c>
      <c r="B218" s="5">
        <v>40</v>
      </c>
      <c r="C218" s="3">
        <v>8</v>
      </c>
      <c r="D218" s="3">
        <v>23</v>
      </c>
      <c r="E218" s="3">
        <v>8</v>
      </c>
      <c r="F218" s="3">
        <v>23</v>
      </c>
      <c r="G218" s="3">
        <v>8</v>
      </c>
      <c r="H218" s="79">
        <v>23</v>
      </c>
      <c r="I218" s="77">
        <v>8</v>
      </c>
      <c r="J218" s="14">
        <v>23</v>
      </c>
      <c r="K218" s="292"/>
      <c r="L218" s="6">
        <f t="shared" si="84"/>
        <v>0.57499999999999996</v>
      </c>
      <c r="M218" s="273"/>
      <c r="N218" s="4">
        <f t="shared" si="85"/>
        <v>32</v>
      </c>
      <c r="O218" s="4">
        <f t="shared" si="86"/>
        <v>736</v>
      </c>
      <c r="P218" s="59">
        <f t="shared" si="87"/>
        <v>423.2</v>
      </c>
    </row>
    <row r="219" spans="1:16" ht="15.75" thickBot="1" x14ac:dyDescent="0.3">
      <c r="A219" s="17" t="s">
        <v>206</v>
      </c>
      <c r="B219" s="5"/>
      <c r="C219" s="3"/>
      <c r="D219" s="3"/>
      <c r="E219" s="3"/>
      <c r="F219" s="3"/>
      <c r="G219" s="3"/>
      <c r="H219" s="3"/>
      <c r="I219" s="13"/>
      <c r="J219" s="3"/>
      <c r="K219" s="292"/>
      <c r="L219" s="6"/>
      <c r="M219" s="273"/>
      <c r="N219" s="4"/>
      <c r="O219" s="4"/>
      <c r="P219" s="59">
        <v>400</v>
      </c>
    </row>
    <row r="220" spans="1:16" ht="15.75" thickBot="1" x14ac:dyDescent="0.3">
      <c r="A220" s="17" t="s">
        <v>65</v>
      </c>
      <c r="B220" s="5">
        <v>40</v>
      </c>
      <c r="C220" s="3">
        <v>10</v>
      </c>
      <c r="D220" s="3">
        <v>30</v>
      </c>
      <c r="E220" s="3">
        <v>10</v>
      </c>
      <c r="F220" s="3">
        <v>30</v>
      </c>
      <c r="G220" s="3">
        <v>10</v>
      </c>
      <c r="H220" s="3">
        <v>30</v>
      </c>
      <c r="I220" s="7"/>
      <c r="J220" s="3"/>
      <c r="K220" s="292"/>
      <c r="L220" s="6">
        <f>SUM(D220/B220,F220/B220,H220/B220,J220/B220)/3</f>
        <v>0.75</v>
      </c>
      <c r="M220" s="273"/>
      <c r="N220" s="4">
        <f t="shared" si="85"/>
        <v>30</v>
      </c>
      <c r="O220" s="4">
        <f t="shared" si="86"/>
        <v>900</v>
      </c>
      <c r="P220" s="59">
        <f t="shared" si="87"/>
        <v>675</v>
      </c>
    </row>
    <row r="221" spans="1:16" ht="15.75" thickBot="1" x14ac:dyDescent="0.3">
      <c r="A221" s="17" t="s">
        <v>45</v>
      </c>
      <c r="B221" s="5">
        <v>70</v>
      </c>
      <c r="C221" s="3">
        <v>15</v>
      </c>
      <c r="D221" s="3">
        <v>30</v>
      </c>
      <c r="E221" s="3">
        <v>15</v>
      </c>
      <c r="F221" s="3">
        <v>30</v>
      </c>
      <c r="G221" s="3">
        <v>15</v>
      </c>
      <c r="H221" s="3">
        <v>30</v>
      </c>
      <c r="I221" s="7"/>
      <c r="J221" s="3"/>
      <c r="K221" s="292"/>
      <c r="L221" s="6">
        <f>SUM(D221/B221,F221/B221,H221/B221,J221/B221)/3</f>
        <v>0.42857142857142855</v>
      </c>
      <c r="M221" s="273"/>
      <c r="N221" s="4">
        <f t="shared" si="85"/>
        <v>45</v>
      </c>
      <c r="O221" s="4">
        <f t="shared" si="86"/>
        <v>1350</v>
      </c>
      <c r="P221" s="59">
        <f t="shared" si="87"/>
        <v>578.57142857142856</v>
      </c>
    </row>
    <row r="222" spans="1:16" ht="15.75" thickBot="1" x14ac:dyDescent="0.3">
      <c r="A222" s="17" t="s">
        <v>31</v>
      </c>
      <c r="B222" s="5">
        <v>40</v>
      </c>
      <c r="C222" s="3">
        <v>10</v>
      </c>
      <c r="D222" s="3">
        <v>20</v>
      </c>
      <c r="E222" s="3">
        <v>10</v>
      </c>
      <c r="F222" s="3">
        <v>20</v>
      </c>
      <c r="G222" s="3">
        <v>10</v>
      </c>
      <c r="H222" s="3">
        <v>20</v>
      </c>
      <c r="I222" s="7"/>
      <c r="J222" s="3"/>
      <c r="K222" s="292"/>
      <c r="L222" s="6">
        <f>SUM(D222/B222,F222/B222,H222/B222,J222/B222)/3</f>
        <v>0.5</v>
      </c>
      <c r="M222" s="273"/>
      <c r="N222" s="4">
        <f t="shared" si="85"/>
        <v>30</v>
      </c>
      <c r="O222" s="4">
        <f t="shared" si="86"/>
        <v>600</v>
      </c>
      <c r="P222" s="59">
        <f t="shared" si="87"/>
        <v>300</v>
      </c>
    </row>
    <row r="223" spans="1:16" ht="15.75" thickBot="1" x14ac:dyDescent="0.3">
      <c r="A223" s="17" t="s">
        <v>46</v>
      </c>
      <c r="B223" s="5">
        <v>60</v>
      </c>
      <c r="C223" s="3">
        <v>10</v>
      </c>
      <c r="D223" s="3">
        <v>30</v>
      </c>
      <c r="E223" s="3">
        <v>10</v>
      </c>
      <c r="F223" s="3">
        <v>30</v>
      </c>
      <c r="G223" s="3">
        <v>10</v>
      </c>
      <c r="H223" s="3">
        <v>30</v>
      </c>
      <c r="I223" s="7"/>
      <c r="J223" s="3"/>
      <c r="K223" s="292"/>
      <c r="L223" s="6">
        <f>SUM(D223/B223,F223/B223,H223/B223,J223/B223)/3</f>
        <v>0.5</v>
      </c>
      <c r="M223" s="273"/>
      <c r="N223" s="4">
        <f t="shared" si="85"/>
        <v>30</v>
      </c>
      <c r="O223" s="4">
        <f t="shared" si="86"/>
        <v>900</v>
      </c>
      <c r="P223" s="59">
        <f t="shared" si="87"/>
        <v>450</v>
      </c>
    </row>
    <row r="224" spans="1:16" ht="15.75" thickBot="1" x14ac:dyDescent="0.3">
      <c r="A224" s="17" t="s">
        <v>64</v>
      </c>
      <c r="B224" s="5">
        <v>60</v>
      </c>
      <c r="C224" s="3">
        <v>10</v>
      </c>
      <c r="D224" s="3">
        <v>45</v>
      </c>
      <c r="E224" s="3">
        <v>10</v>
      </c>
      <c r="F224" s="3">
        <v>55</v>
      </c>
      <c r="G224" s="3">
        <v>10</v>
      </c>
      <c r="H224" s="79">
        <v>65</v>
      </c>
      <c r="I224" s="77">
        <v>10</v>
      </c>
      <c r="J224" s="14">
        <v>65</v>
      </c>
      <c r="K224" s="292"/>
      <c r="L224" s="6">
        <f t="shared" si="84"/>
        <v>0.95833333333333326</v>
      </c>
      <c r="M224" s="273"/>
      <c r="N224" s="4">
        <f t="shared" si="85"/>
        <v>40</v>
      </c>
      <c r="O224" s="4">
        <f t="shared" si="86"/>
        <v>2300</v>
      </c>
      <c r="P224" s="59">
        <f t="shared" si="87"/>
        <v>2204.1666666666665</v>
      </c>
    </row>
    <row r="225" spans="1:16" ht="15.75" thickBot="1" x14ac:dyDescent="0.3">
      <c r="A225" s="17" t="s">
        <v>39</v>
      </c>
      <c r="B225" s="5">
        <v>20</v>
      </c>
      <c r="C225" s="3">
        <v>15</v>
      </c>
      <c r="D225" s="3">
        <v>12</v>
      </c>
      <c r="E225" s="3">
        <v>15</v>
      </c>
      <c r="F225" s="3">
        <v>12</v>
      </c>
      <c r="G225" s="3"/>
      <c r="H225" s="3"/>
      <c r="I225" s="7"/>
      <c r="J225" s="7"/>
      <c r="K225" s="292"/>
      <c r="L225" s="6">
        <f>SUM(D225/B225,F225/B225,H225/B225,J225/B225)/2</f>
        <v>0.6</v>
      </c>
      <c r="M225" s="273"/>
      <c r="N225" s="4">
        <f t="shared" si="85"/>
        <v>30</v>
      </c>
      <c r="O225" s="4">
        <f t="shared" si="86"/>
        <v>360</v>
      </c>
      <c r="P225" s="59">
        <f t="shared" si="87"/>
        <v>216</v>
      </c>
    </row>
    <row r="226" spans="1:16" ht="15.75" thickBot="1" x14ac:dyDescent="0.3">
      <c r="A226" s="69" t="s">
        <v>6</v>
      </c>
      <c r="B226" s="8"/>
      <c r="C226" s="9">
        <f t="shared" ref="C226:I226" si="91">SUM(C209:C225)</f>
        <v>154</v>
      </c>
      <c r="D226" s="9">
        <f t="shared" si="91"/>
        <v>533</v>
      </c>
      <c r="E226" s="9">
        <f t="shared" si="91"/>
        <v>155</v>
      </c>
      <c r="F226" s="9">
        <f t="shared" si="91"/>
        <v>610</v>
      </c>
      <c r="G226" s="9">
        <f t="shared" si="91"/>
        <v>138</v>
      </c>
      <c r="H226" s="9">
        <f t="shared" si="91"/>
        <v>655</v>
      </c>
      <c r="I226" s="9">
        <f t="shared" si="91"/>
        <v>59</v>
      </c>
      <c r="J226" s="9">
        <f>SUM(J209:J225)</f>
        <v>463</v>
      </c>
      <c r="K226" s="293"/>
      <c r="L226" s="84">
        <f>AVERAGE(L209:L225)</f>
        <v>0.63959191849816865</v>
      </c>
      <c r="M226" s="274"/>
      <c r="N226" s="70">
        <f>SUM(N209:N225)</f>
        <v>506</v>
      </c>
      <c r="O226" s="70">
        <f>SUM(O209:O225)</f>
        <v>19864</v>
      </c>
      <c r="P226" s="61">
        <f>SUM(P209:P225)</f>
        <v>14192.650183150185</v>
      </c>
    </row>
    <row r="227" spans="1:16" ht="10.5" customHeight="1" thickBot="1" x14ac:dyDescent="0.3"/>
    <row r="228" spans="1:16" ht="24.75" thickBot="1" x14ac:dyDescent="0.3">
      <c r="A228" s="275" t="s">
        <v>82</v>
      </c>
      <c r="B228" s="277"/>
      <c r="C228" s="281" t="s">
        <v>1</v>
      </c>
      <c r="D228" s="282"/>
      <c r="E228" s="281" t="s">
        <v>2</v>
      </c>
      <c r="F228" s="282"/>
      <c r="G228" s="281" t="s">
        <v>3</v>
      </c>
      <c r="H228" s="282"/>
      <c r="I228" s="281" t="s">
        <v>4</v>
      </c>
      <c r="J228" s="283"/>
      <c r="K228" s="294" t="s">
        <v>5</v>
      </c>
      <c r="L228" s="294"/>
      <c r="M228" s="294"/>
      <c r="N228" s="286" t="s">
        <v>6</v>
      </c>
      <c r="O228" s="286"/>
      <c r="P228" s="65" t="s">
        <v>7</v>
      </c>
    </row>
    <row r="229" spans="1:16" ht="15.75" thickBot="1" x14ac:dyDescent="0.3">
      <c r="A229" s="276"/>
      <c r="B229" s="278"/>
      <c r="C229" s="78" t="s">
        <v>8</v>
      </c>
      <c r="D229" s="3" t="s">
        <v>12</v>
      </c>
      <c r="E229" s="3" t="s">
        <v>8</v>
      </c>
      <c r="F229" s="3" t="s">
        <v>12</v>
      </c>
      <c r="G229" s="3" t="s">
        <v>8</v>
      </c>
      <c r="H229" s="3" t="s">
        <v>12</v>
      </c>
      <c r="I229" s="3" t="s">
        <v>8</v>
      </c>
      <c r="J229" s="3" t="s">
        <v>12</v>
      </c>
      <c r="K229" s="295" t="s">
        <v>13</v>
      </c>
      <c r="L229" s="296"/>
      <c r="M229" s="297"/>
      <c r="N229" s="4" t="s">
        <v>8</v>
      </c>
      <c r="O229" s="28" t="s">
        <v>12</v>
      </c>
      <c r="P229" s="66" t="s">
        <v>11</v>
      </c>
    </row>
    <row r="230" spans="1:16" ht="15.75" thickBot="1" x14ac:dyDescent="0.3">
      <c r="A230" s="17" t="s">
        <v>27</v>
      </c>
      <c r="B230" s="278"/>
      <c r="C230" s="78">
        <v>1</v>
      </c>
      <c r="D230" s="3">
        <v>800</v>
      </c>
      <c r="E230" s="3"/>
      <c r="F230" s="3"/>
      <c r="G230" s="3"/>
      <c r="H230" s="3"/>
      <c r="I230" s="3"/>
      <c r="J230" s="3"/>
      <c r="K230" s="291" t="s">
        <v>26</v>
      </c>
      <c r="L230" s="3">
        <v>0.3</v>
      </c>
      <c r="M230" s="272"/>
      <c r="N230" s="4">
        <f t="shared" ref="N230:N236" si="92">SUM(C230,E230,G230,I230)</f>
        <v>1</v>
      </c>
      <c r="O230" s="28">
        <f>SUM(C230*D230,E230*F230,G230*H230,I230*J230)</f>
        <v>800</v>
      </c>
      <c r="P230" s="66">
        <f t="shared" ref="P230:P236" si="93">O230*L230</f>
        <v>240</v>
      </c>
    </row>
    <row r="231" spans="1:16" ht="15.75" thickBot="1" x14ac:dyDescent="0.3">
      <c r="A231" s="17" t="s">
        <v>28</v>
      </c>
      <c r="B231" s="278"/>
      <c r="C231" s="78">
        <v>3</v>
      </c>
      <c r="D231" s="3">
        <v>30</v>
      </c>
      <c r="E231" s="3">
        <v>3</v>
      </c>
      <c r="F231" s="3">
        <v>30</v>
      </c>
      <c r="G231" s="3">
        <v>3</v>
      </c>
      <c r="H231" s="3">
        <v>30</v>
      </c>
      <c r="I231" s="3"/>
      <c r="J231" s="3"/>
      <c r="K231" s="292"/>
      <c r="L231" s="3">
        <v>0.7</v>
      </c>
      <c r="M231" s="273"/>
      <c r="N231" s="4">
        <f t="shared" si="92"/>
        <v>9</v>
      </c>
      <c r="O231" s="28">
        <f t="shared" ref="O231:O236" si="94">SUM(C231*D231,E231*F231,G231*H231,I231*J231)</f>
        <v>270</v>
      </c>
      <c r="P231" s="66">
        <f t="shared" si="93"/>
        <v>189</v>
      </c>
    </row>
    <row r="232" spans="1:16" ht="15.75" thickBot="1" x14ac:dyDescent="0.3">
      <c r="A232" s="17" t="s">
        <v>36</v>
      </c>
      <c r="B232" s="278"/>
      <c r="C232" s="78">
        <v>3</v>
      </c>
      <c r="D232" s="3">
        <v>20</v>
      </c>
      <c r="E232" s="3">
        <v>3</v>
      </c>
      <c r="F232" s="3">
        <v>20</v>
      </c>
      <c r="G232" s="3">
        <v>3</v>
      </c>
      <c r="H232" s="3">
        <v>20</v>
      </c>
      <c r="I232" s="3"/>
      <c r="J232" s="3"/>
      <c r="K232" s="292"/>
      <c r="L232" s="3">
        <v>0.7</v>
      </c>
      <c r="M232" s="273"/>
      <c r="N232" s="4">
        <f t="shared" si="92"/>
        <v>9</v>
      </c>
      <c r="O232" s="28">
        <f t="shared" si="94"/>
        <v>180</v>
      </c>
      <c r="P232" s="66">
        <f t="shared" si="93"/>
        <v>125.99999999999999</v>
      </c>
    </row>
    <row r="233" spans="1:16" ht="15.75" thickBot="1" x14ac:dyDescent="0.3">
      <c r="A233" s="17" t="s">
        <v>33</v>
      </c>
      <c r="B233" s="278"/>
      <c r="C233" s="78">
        <v>2</v>
      </c>
      <c r="D233" s="3">
        <v>20</v>
      </c>
      <c r="E233" s="3">
        <v>2</v>
      </c>
      <c r="F233" s="3">
        <v>20</v>
      </c>
      <c r="G233" s="3">
        <v>2</v>
      </c>
      <c r="H233" s="3">
        <v>20</v>
      </c>
      <c r="I233" s="3"/>
      <c r="J233" s="3"/>
      <c r="K233" s="292"/>
      <c r="L233" s="3">
        <v>0.7</v>
      </c>
      <c r="M233" s="273"/>
      <c r="N233" s="4">
        <f t="shared" si="92"/>
        <v>6</v>
      </c>
      <c r="O233" s="28">
        <f t="shared" si="94"/>
        <v>120</v>
      </c>
      <c r="P233" s="66">
        <f t="shared" si="93"/>
        <v>84</v>
      </c>
    </row>
    <row r="234" spans="1:16" ht="15.75" thickBot="1" x14ac:dyDescent="0.3">
      <c r="A234" s="17" t="s">
        <v>34</v>
      </c>
      <c r="B234" s="278"/>
      <c r="C234" s="78">
        <v>2</v>
      </c>
      <c r="D234" s="3">
        <v>30</v>
      </c>
      <c r="E234" s="3">
        <v>2</v>
      </c>
      <c r="F234" s="3">
        <v>30</v>
      </c>
      <c r="G234" s="3">
        <v>2</v>
      </c>
      <c r="H234" s="3">
        <v>30</v>
      </c>
      <c r="I234" s="3"/>
      <c r="J234" s="3"/>
      <c r="K234" s="292"/>
      <c r="L234" s="3">
        <v>0.7</v>
      </c>
      <c r="M234" s="273"/>
      <c r="N234" s="4">
        <f t="shared" si="92"/>
        <v>6</v>
      </c>
      <c r="O234" s="28">
        <f t="shared" si="94"/>
        <v>180</v>
      </c>
      <c r="P234" s="66">
        <f t="shared" si="93"/>
        <v>125.99999999999999</v>
      </c>
    </row>
    <row r="235" spans="1:16" ht="15.75" thickBot="1" x14ac:dyDescent="0.3">
      <c r="A235" s="17" t="s">
        <v>29</v>
      </c>
      <c r="B235" s="278"/>
      <c r="C235" s="78">
        <v>1</v>
      </c>
      <c r="D235" s="3">
        <v>250</v>
      </c>
      <c r="E235" s="3">
        <v>1</v>
      </c>
      <c r="F235" s="3">
        <v>250</v>
      </c>
      <c r="G235" s="3">
        <v>1</v>
      </c>
      <c r="H235" s="3">
        <v>250</v>
      </c>
      <c r="I235" s="3">
        <v>1</v>
      </c>
      <c r="J235" s="3">
        <v>250</v>
      </c>
      <c r="K235" s="292"/>
      <c r="L235" s="3">
        <v>0.65</v>
      </c>
      <c r="M235" s="273"/>
      <c r="N235" s="4">
        <f t="shared" si="92"/>
        <v>4</v>
      </c>
      <c r="O235" s="28">
        <f t="shared" si="94"/>
        <v>1000</v>
      </c>
      <c r="P235" s="66">
        <f>O235*L235*7</f>
        <v>4550</v>
      </c>
    </row>
    <row r="236" spans="1:16" ht="15.75" thickBot="1" x14ac:dyDescent="0.3">
      <c r="A236" s="17" t="s">
        <v>30</v>
      </c>
      <c r="B236" s="279"/>
      <c r="C236" s="78">
        <v>1</v>
      </c>
      <c r="D236" s="3">
        <v>800</v>
      </c>
      <c r="E236" s="3"/>
      <c r="F236" s="3"/>
      <c r="G236" s="3"/>
      <c r="H236" s="3"/>
      <c r="I236" s="3"/>
      <c r="J236" s="3"/>
      <c r="K236" s="292"/>
      <c r="L236" s="3">
        <v>0.3</v>
      </c>
      <c r="M236" s="273"/>
      <c r="N236" s="19">
        <f t="shared" si="92"/>
        <v>1</v>
      </c>
      <c r="O236" s="29">
        <f t="shared" si="94"/>
        <v>800</v>
      </c>
      <c r="P236" s="66">
        <f t="shared" si="93"/>
        <v>240</v>
      </c>
    </row>
    <row r="237" spans="1:16" ht="15.75" thickBot="1" x14ac:dyDescent="0.3">
      <c r="A237" s="69" t="s">
        <v>6</v>
      </c>
      <c r="B237" s="8"/>
      <c r="C237" s="86">
        <f t="shared" ref="C237:J237" si="95">SUM(C228:C236)</f>
        <v>13</v>
      </c>
      <c r="D237" s="72">
        <f t="shared" si="95"/>
        <v>1950</v>
      </c>
      <c r="E237" s="72">
        <f t="shared" si="95"/>
        <v>11</v>
      </c>
      <c r="F237" s="70">
        <f t="shared" si="95"/>
        <v>350</v>
      </c>
      <c r="G237" s="86">
        <f t="shared" si="95"/>
        <v>11</v>
      </c>
      <c r="H237" s="72">
        <f t="shared" si="95"/>
        <v>350</v>
      </c>
      <c r="I237" s="72">
        <f t="shared" si="95"/>
        <v>1</v>
      </c>
      <c r="J237" s="70">
        <f t="shared" si="95"/>
        <v>250</v>
      </c>
      <c r="K237" s="293"/>
      <c r="L237" s="84">
        <f>AVERAGE(L230:L236)</f>
        <v>0.57857142857142851</v>
      </c>
      <c r="M237" s="274"/>
      <c r="N237" s="70">
        <f>SUM(N228:N236)</f>
        <v>36</v>
      </c>
      <c r="O237" s="72">
        <f>SUM(O228:O236)</f>
        <v>3350</v>
      </c>
      <c r="P237" s="67">
        <f>SUM(P228:P236)</f>
        <v>5555</v>
      </c>
    </row>
    <row r="238" spans="1:16" x14ac:dyDescent="0.25">
      <c r="A238" s="43" t="s">
        <v>37</v>
      </c>
      <c r="B238" s="320"/>
      <c r="C238" s="321"/>
      <c r="D238" s="44"/>
      <c r="E238" s="44"/>
      <c r="F238" s="44"/>
      <c r="G238" s="44"/>
      <c r="H238" s="44"/>
      <c r="I238" s="44"/>
      <c r="J238" s="44"/>
      <c r="K238" s="27"/>
      <c r="L238" s="27"/>
      <c r="M238" s="27"/>
      <c r="N238" s="27"/>
      <c r="O238" s="27"/>
      <c r="P238" s="56"/>
    </row>
    <row r="242" spans="1:16" ht="15.75" thickBot="1" x14ac:dyDescent="0.3"/>
    <row r="243" spans="1:16" ht="24.75" thickBot="1" x14ac:dyDescent="0.3">
      <c r="A243" s="275" t="s">
        <v>184</v>
      </c>
      <c r="B243" s="308" t="s">
        <v>0</v>
      </c>
      <c r="C243" s="310" t="s">
        <v>1</v>
      </c>
      <c r="D243" s="311"/>
      <c r="E243" s="310" t="s">
        <v>2</v>
      </c>
      <c r="F243" s="311"/>
      <c r="G243" s="310" t="s">
        <v>3</v>
      </c>
      <c r="H243" s="311"/>
      <c r="I243" s="310" t="s">
        <v>4</v>
      </c>
      <c r="J243" s="311"/>
      <c r="K243" s="298" t="s">
        <v>5</v>
      </c>
      <c r="L243" s="299"/>
      <c r="M243" s="300"/>
      <c r="N243" s="312" t="s">
        <v>6</v>
      </c>
      <c r="O243" s="287"/>
      <c r="P243" s="62" t="s">
        <v>7</v>
      </c>
    </row>
    <row r="244" spans="1:16" ht="15.75" thickBot="1" x14ac:dyDescent="0.3">
      <c r="A244" s="276"/>
      <c r="B244" s="309"/>
      <c r="C244" s="3" t="s">
        <v>8</v>
      </c>
      <c r="D244" s="3" t="s">
        <v>9</v>
      </c>
      <c r="E244" s="3" t="s">
        <v>8</v>
      </c>
      <c r="F244" s="3" t="s">
        <v>9</v>
      </c>
      <c r="G244" s="3" t="s">
        <v>8</v>
      </c>
      <c r="H244" s="3" t="s">
        <v>9</v>
      </c>
      <c r="I244" s="3" t="s">
        <v>8</v>
      </c>
      <c r="J244" s="3" t="s">
        <v>9</v>
      </c>
      <c r="K244" s="288" t="s">
        <v>10</v>
      </c>
      <c r="L244" s="289"/>
      <c r="M244" s="290"/>
      <c r="N244" s="4" t="s">
        <v>8</v>
      </c>
      <c r="O244" s="51" t="s">
        <v>9</v>
      </c>
      <c r="P244" s="63" t="s">
        <v>11</v>
      </c>
    </row>
    <row r="245" spans="1:16" ht="15.75" thickBot="1" x14ac:dyDescent="0.3">
      <c r="A245" s="17" t="s">
        <v>79</v>
      </c>
      <c r="B245" s="5">
        <v>80</v>
      </c>
      <c r="C245" s="3">
        <v>6</v>
      </c>
      <c r="D245" s="3">
        <v>50</v>
      </c>
      <c r="E245" s="3">
        <v>6</v>
      </c>
      <c r="F245" s="3">
        <v>50</v>
      </c>
      <c r="G245" s="3">
        <v>6</v>
      </c>
      <c r="H245" s="3">
        <v>50</v>
      </c>
      <c r="I245" s="3">
        <v>6</v>
      </c>
      <c r="J245" s="3">
        <v>50</v>
      </c>
      <c r="K245" s="313" t="s">
        <v>67</v>
      </c>
      <c r="L245" s="6">
        <f>SUM(D245/B245,F245/B245,H245/B245,J245/B245)/4</f>
        <v>0.625</v>
      </c>
      <c r="M245" s="272"/>
      <c r="N245" s="4">
        <f>SUM(C245,E245,G245,I245)</f>
        <v>24</v>
      </c>
      <c r="O245" s="51">
        <f>SUM(C245*D245,E245*F245,G245*H245,I245*J245)</f>
        <v>1200</v>
      </c>
      <c r="P245" s="63">
        <f t="shared" ref="P245:P256" si="96">O245*L245</f>
        <v>750</v>
      </c>
    </row>
    <row r="246" spans="1:16" ht="15.75" thickBot="1" x14ac:dyDescent="0.3">
      <c r="A246" s="17" t="s">
        <v>72</v>
      </c>
      <c r="B246" s="5">
        <v>110</v>
      </c>
      <c r="C246" s="3">
        <v>6</v>
      </c>
      <c r="D246" s="3">
        <v>50</v>
      </c>
      <c r="E246" s="3">
        <v>5</v>
      </c>
      <c r="F246" s="3">
        <v>70</v>
      </c>
      <c r="G246" s="3">
        <v>5</v>
      </c>
      <c r="H246" s="79">
        <v>90</v>
      </c>
      <c r="I246" s="13">
        <v>4</v>
      </c>
      <c r="J246" s="15">
        <v>90</v>
      </c>
      <c r="K246" s="314"/>
      <c r="L246" s="6">
        <f t="shared" ref="L246:L256" si="97">SUM(D246/B246,F246/B246,H246/B246,J246/B246)/4</f>
        <v>0.68181818181818188</v>
      </c>
      <c r="M246" s="273"/>
      <c r="N246" s="4">
        <f t="shared" ref="N246:N256" si="98">SUM(C246,E246,G246,I246)</f>
        <v>20</v>
      </c>
      <c r="O246" s="51">
        <f t="shared" ref="O246:O256" si="99">SUM(C246*D246,E246*F246,G246*H246,I246*J246)</f>
        <v>1460</v>
      </c>
      <c r="P246" s="63">
        <f t="shared" si="96"/>
        <v>995.4545454545455</v>
      </c>
    </row>
    <row r="247" spans="1:16" ht="15.75" thickBot="1" x14ac:dyDescent="0.3">
      <c r="A247" s="17" t="s">
        <v>208</v>
      </c>
      <c r="B247" s="5">
        <v>15</v>
      </c>
      <c r="C247" s="3">
        <v>10</v>
      </c>
      <c r="D247" s="3">
        <v>8</v>
      </c>
      <c r="E247" s="3">
        <v>10</v>
      </c>
      <c r="F247" s="3">
        <v>8</v>
      </c>
      <c r="G247" s="3">
        <v>10</v>
      </c>
      <c r="H247" s="3">
        <v>8</v>
      </c>
      <c r="I247" s="3"/>
      <c r="J247" s="3"/>
      <c r="K247" s="314"/>
      <c r="L247" s="6">
        <f>SUM(D247/B247,F247/B247,H247/B247,J247/B247)/3</f>
        <v>0.53333333333333333</v>
      </c>
      <c r="M247" s="273"/>
      <c r="N247" s="4">
        <f t="shared" si="98"/>
        <v>30</v>
      </c>
      <c r="O247" s="51">
        <f t="shared" si="99"/>
        <v>240</v>
      </c>
      <c r="P247" s="63">
        <f t="shared" si="96"/>
        <v>128</v>
      </c>
    </row>
    <row r="248" spans="1:16" ht="15.75" thickBot="1" x14ac:dyDescent="0.3">
      <c r="A248" s="17" t="s">
        <v>78</v>
      </c>
      <c r="B248" s="5">
        <v>20</v>
      </c>
      <c r="C248" s="3">
        <v>10</v>
      </c>
      <c r="D248" s="3">
        <v>8</v>
      </c>
      <c r="E248" s="3">
        <v>10</v>
      </c>
      <c r="F248" s="3">
        <v>8</v>
      </c>
      <c r="G248" s="3">
        <v>10</v>
      </c>
      <c r="H248" s="3">
        <v>8</v>
      </c>
      <c r="I248" s="3"/>
      <c r="J248" s="3"/>
      <c r="K248" s="314"/>
      <c r="L248" s="6">
        <f>SUM(D248/B248,F248/B248,H248/B248,J248/B248)/3</f>
        <v>0.40000000000000008</v>
      </c>
      <c r="M248" s="273"/>
      <c r="N248" s="4">
        <f t="shared" si="98"/>
        <v>30</v>
      </c>
      <c r="O248" s="51">
        <f t="shared" si="99"/>
        <v>240</v>
      </c>
      <c r="P248" s="63">
        <f t="shared" si="96"/>
        <v>96.000000000000014</v>
      </c>
    </row>
    <row r="249" spans="1:16" ht="15.75" thickBot="1" x14ac:dyDescent="0.3">
      <c r="A249" s="18" t="s">
        <v>31</v>
      </c>
      <c r="B249" s="16">
        <v>30</v>
      </c>
      <c r="C249" s="3">
        <v>6</v>
      </c>
      <c r="D249" s="3">
        <v>20</v>
      </c>
      <c r="E249" s="3">
        <v>8</v>
      </c>
      <c r="F249" s="3">
        <v>20</v>
      </c>
      <c r="G249" s="3">
        <v>8</v>
      </c>
      <c r="H249" s="3">
        <v>20</v>
      </c>
      <c r="I249" s="13"/>
      <c r="J249" s="13"/>
      <c r="K249" s="314"/>
      <c r="L249" s="6">
        <f>SUM(D249/B249,F249/B249,H249/B249,J249/B249)/3</f>
        <v>0.66666666666666663</v>
      </c>
      <c r="M249" s="273"/>
      <c r="N249" s="4">
        <f t="shared" si="98"/>
        <v>22</v>
      </c>
      <c r="O249" s="51">
        <f t="shared" si="99"/>
        <v>440</v>
      </c>
      <c r="P249" s="63">
        <f t="shared" si="96"/>
        <v>293.33333333333331</v>
      </c>
    </row>
    <row r="250" spans="1:16" ht="15.75" thickBot="1" x14ac:dyDescent="0.3">
      <c r="A250" s="17" t="s">
        <v>207</v>
      </c>
      <c r="B250" s="5">
        <v>20</v>
      </c>
      <c r="C250" s="3">
        <v>10</v>
      </c>
      <c r="D250" s="3">
        <v>8</v>
      </c>
      <c r="E250" s="3">
        <v>10</v>
      </c>
      <c r="F250" s="3">
        <v>8</v>
      </c>
      <c r="G250" s="3">
        <v>10</v>
      </c>
      <c r="H250" s="79">
        <v>8</v>
      </c>
      <c r="I250" s="13"/>
      <c r="J250" s="15"/>
      <c r="K250" s="314"/>
      <c r="L250" s="6">
        <f>SUM(D250/B250,F250/B250,H250/B250,J250/B250)/3</f>
        <v>0.40000000000000008</v>
      </c>
      <c r="M250" s="273"/>
      <c r="N250" s="4">
        <f t="shared" si="98"/>
        <v>30</v>
      </c>
      <c r="O250" s="51">
        <f t="shared" si="99"/>
        <v>240</v>
      </c>
      <c r="P250" s="63">
        <f t="shared" si="96"/>
        <v>96.000000000000014</v>
      </c>
    </row>
    <row r="251" spans="1:16" ht="15.75" thickBot="1" x14ac:dyDescent="0.3">
      <c r="A251" s="17" t="s">
        <v>192</v>
      </c>
      <c r="B251" s="5"/>
      <c r="C251" s="3"/>
      <c r="D251" s="3"/>
      <c r="E251" s="3"/>
      <c r="F251" s="3"/>
      <c r="G251" s="3"/>
      <c r="H251" s="241"/>
      <c r="I251" s="240"/>
      <c r="J251" s="15"/>
      <c r="K251" s="314"/>
      <c r="L251" s="6"/>
      <c r="M251" s="273"/>
      <c r="N251" s="4"/>
      <c r="O251" s="51"/>
      <c r="P251" s="63">
        <v>350</v>
      </c>
    </row>
    <row r="252" spans="1:16" ht="15.75" thickBot="1" x14ac:dyDescent="0.3">
      <c r="A252" s="17" t="s">
        <v>201</v>
      </c>
      <c r="B252" s="5"/>
      <c r="C252" s="3"/>
      <c r="D252" s="3"/>
      <c r="E252" s="3"/>
      <c r="F252" s="3"/>
      <c r="G252" s="3"/>
      <c r="H252" s="241"/>
      <c r="I252" s="240"/>
      <c r="J252" s="15"/>
      <c r="K252" s="314"/>
      <c r="L252" s="6"/>
      <c r="M252" s="273"/>
      <c r="N252" s="4"/>
      <c r="O252" s="51"/>
      <c r="P252" s="63">
        <v>300</v>
      </c>
    </row>
    <row r="253" spans="1:16" ht="15.75" thickBot="1" x14ac:dyDescent="0.3">
      <c r="A253" s="17" t="s">
        <v>152</v>
      </c>
      <c r="B253" s="5"/>
      <c r="C253" s="3"/>
      <c r="D253" s="3"/>
      <c r="E253" s="3"/>
      <c r="F253" s="3"/>
      <c r="G253" s="3"/>
      <c r="H253" s="241"/>
      <c r="I253" s="240"/>
      <c r="J253" s="15"/>
      <c r="K253" s="314"/>
      <c r="L253" s="6"/>
      <c r="M253" s="273"/>
      <c r="N253" s="4"/>
      <c r="O253" s="51"/>
      <c r="P253" s="63">
        <v>300</v>
      </c>
    </row>
    <row r="254" spans="1:16" ht="15.75" thickBot="1" x14ac:dyDescent="0.3">
      <c r="A254" s="17" t="s">
        <v>188</v>
      </c>
      <c r="B254" s="5"/>
      <c r="C254" s="3"/>
      <c r="D254" s="3"/>
      <c r="E254" s="3"/>
      <c r="F254" s="3"/>
      <c r="G254" s="3"/>
      <c r="H254" s="79"/>
      <c r="I254" s="77"/>
      <c r="J254" s="14"/>
      <c r="K254" s="314"/>
      <c r="L254" s="6"/>
      <c r="M254" s="273"/>
      <c r="N254" s="4">
        <f t="shared" si="98"/>
        <v>0</v>
      </c>
      <c r="O254" s="51">
        <f t="shared" si="99"/>
        <v>0</v>
      </c>
      <c r="P254" s="63">
        <v>300</v>
      </c>
    </row>
    <row r="255" spans="1:16" ht="15.75" thickBot="1" x14ac:dyDescent="0.3">
      <c r="A255" s="17" t="s">
        <v>209</v>
      </c>
      <c r="B255" s="5"/>
      <c r="C255" s="3">
        <v>3</v>
      </c>
      <c r="D255" s="3">
        <v>8</v>
      </c>
      <c r="E255" s="3"/>
      <c r="F255" s="3"/>
      <c r="G255" s="3"/>
      <c r="H255" s="79"/>
      <c r="I255" s="77"/>
      <c r="J255" s="14"/>
      <c r="K255" s="314"/>
      <c r="L255" s="6"/>
      <c r="M255" s="273"/>
      <c r="N255" s="4"/>
      <c r="O255" s="51"/>
      <c r="P255" s="63">
        <v>250</v>
      </c>
    </row>
    <row r="256" spans="1:16" ht="15.75" thickBot="1" x14ac:dyDescent="0.3">
      <c r="A256" s="17" t="s">
        <v>69</v>
      </c>
      <c r="B256" s="5">
        <v>85</v>
      </c>
      <c r="C256" s="3">
        <v>10</v>
      </c>
      <c r="D256" s="3">
        <v>30</v>
      </c>
      <c r="E256" s="3">
        <v>12</v>
      </c>
      <c r="F256" s="3">
        <v>50</v>
      </c>
      <c r="G256" s="3">
        <v>15</v>
      </c>
      <c r="H256" s="3">
        <v>50</v>
      </c>
      <c r="I256" s="13">
        <v>15</v>
      </c>
      <c r="J256" s="3">
        <v>50</v>
      </c>
      <c r="K256" s="314"/>
      <c r="L256" s="6">
        <f t="shared" si="97"/>
        <v>0.52941176470588236</v>
      </c>
      <c r="M256" s="273"/>
      <c r="N256" s="4">
        <f t="shared" si="98"/>
        <v>52</v>
      </c>
      <c r="O256" s="51">
        <f t="shared" si="99"/>
        <v>2400</v>
      </c>
      <c r="P256" s="63">
        <f t="shared" si="96"/>
        <v>1270.5882352941176</v>
      </c>
    </row>
    <row r="257" spans="1:16" ht="15.75" thickBot="1" x14ac:dyDescent="0.3">
      <c r="A257" s="69" t="s">
        <v>6</v>
      </c>
      <c r="B257" s="8"/>
      <c r="C257" s="9">
        <f t="shared" ref="C257:J257" si="100">SUM(C245:C256)</f>
        <v>61</v>
      </c>
      <c r="D257" s="9">
        <f t="shared" si="100"/>
        <v>182</v>
      </c>
      <c r="E257" s="9">
        <f t="shared" si="100"/>
        <v>61</v>
      </c>
      <c r="F257" s="9">
        <f t="shared" si="100"/>
        <v>214</v>
      </c>
      <c r="G257" s="9">
        <f t="shared" si="100"/>
        <v>64</v>
      </c>
      <c r="H257" s="9">
        <f t="shared" si="100"/>
        <v>234</v>
      </c>
      <c r="I257" s="9">
        <f t="shared" si="100"/>
        <v>25</v>
      </c>
      <c r="J257" s="9">
        <f t="shared" si="100"/>
        <v>190</v>
      </c>
      <c r="K257" s="315"/>
      <c r="L257" s="84">
        <f>AVERAGE(L245:L256)</f>
        <v>0.54803284950343767</v>
      </c>
      <c r="M257" s="274"/>
      <c r="N257" s="52">
        <f>SUM(N245:N256)</f>
        <v>208</v>
      </c>
      <c r="O257" s="71">
        <f>SUM(O245:O256)</f>
        <v>6220</v>
      </c>
      <c r="P257" s="64">
        <f>SUM(P245:P256)</f>
        <v>5129.376114081997</v>
      </c>
    </row>
    <row r="258" spans="1:16" x14ac:dyDescent="0.25">
      <c r="A258" s="42" t="s">
        <v>38</v>
      </c>
      <c r="B258" s="329"/>
      <c r="C258" s="330"/>
      <c r="D258" s="330"/>
      <c r="E258" s="330"/>
      <c r="F258" s="330"/>
      <c r="G258" s="330"/>
      <c r="H258" s="330"/>
      <c r="I258" s="330"/>
      <c r="J258" s="330"/>
      <c r="K258" s="23"/>
      <c r="L258" s="24"/>
      <c r="M258" s="25"/>
      <c r="N258" s="22"/>
      <c r="O258" s="26"/>
      <c r="P258" s="55"/>
    </row>
    <row r="261" spans="1:16" x14ac:dyDescent="0.25">
      <c r="A261" s="304" t="s">
        <v>61</v>
      </c>
      <c r="B261" s="305"/>
      <c r="C261" s="130">
        <f>SUM(P226,P194,P257)</f>
        <v>25122.998438816088</v>
      </c>
    </row>
    <row r="262" spans="1:16" x14ac:dyDescent="0.25">
      <c r="A262" s="304" t="s">
        <v>62</v>
      </c>
      <c r="B262" s="305"/>
      <c r="C262" s="130">
        <f>SUM(P204,P237)</f>
        <v>11107</v>
      </c>
    </row>
    <row r="263" spans="1:16" ht="15.75" x14ac:dyDescent="0.25">
      <c r="A263" s="306" t="s">
        <v>63</v>
      </c>
      <c r="B263" s="307"/>
      <c r="C263" s="131">
        <f>SUM(C261,C262)</f>
        <v>36229.998438816088</v>
      </c>
    </row>
    <row r="267" spans="1:16" ht="20.25" x14ac:dyDescent="0.3">
      <c r="A267" s="303" t="s">
        <v>15</v>
      </c>
      <c r="B267" s="303"/>
      <c r="C267" s="303"/>
      <c r="D267" s="303"/>
      <c r="E267" s="303"/>
      <c r="F267" s="303"/>
      <c r="G267" s="303"/>
      <c r="H267" s="303"/>
      <c r="I267" s="75"/>
      <c r="J267" s="76" t="s">
        <v>76</v>
      </c>
      <c r="K267" s="75"/>
      <c r="L267" s="316" t="s">
        <v>185</v>
      </c>
      <c r="M267" s="316"/>
      <c r="N267" s="316"/>
      <c r="O267" s="316"/>
      <c r="P267" s="316"/>
    </row>
    <row r="269" spans="1:16" ht="15.75" thickBot="1" x14ac:dyDescent="0.3"/>
    <row r="270" spans="1:16" ht="24.75" thickBot="1" x14ac:dyDescent="0.3">
      <c r="A270" s="275" t="s">
        <v>83</v>
      </c>
      <c r="B270" s="12" t="s">
        <v>0</v>
      </c>
      <c r="C270" s="318" t="s">
        <v>1</v>
      </c>
      <c r="D270" s="319"/>
      <c r="E270" s="318" t="s">
        <v>2</v>
      </c>
      <c r="F270" s="319"/>
      <c r="G270" s="318" t="s">
        <v>3</v>
      </c>
      <c r="H270" s="319"/>
      <c r="I270" s="318" t="s">
        <v>4</v>
      </c>
      <c r="J270" s="319"/>
      <c r="K270" s="298" t="s">
        <v>5</v>
      </c>
      <c r="L270" s="299"/>
      <c r="M270" s="300"/>
      <c r="N270" s="301" t="s">
        <v>6</v>
      </c>
      <c r="O270" s="302"/>
      <c r="P270" s="68" t="s">
        <v>7</v>
      </c>
    </row>
    <row r="271" spans="1:16" ht="15.75" thickBot="1" x14ac:dyDescent="0.3">
      <c r="A271" s="317"/>
      <c r="B271" s="74"/>
      <c r="C271" s="121" t="s">
        <v>8</v>
      </c>
      <c r="D271" s="3" t="s">
        <v>9</v>
      </c>
      <c r="E271" s="3" t="s">
        <v>8</v>
      </c>
      <c r="F271" s="3" t="s">
        <v>9</v>
      </c>
      <c r="G271" s="3" t="s">
        <v>8</v>
      </c>
      <c r="H271" s="3" t="s">
        <v>9</v>
      </c>
      <c r="I271" s="3" t="s">
        <v>8</v>
      </c>
      <c r="J271" s="3" t="s">
        <v>9</v>
      </c>
      <c r="K271" s="288" t="s">
        <v>10</v>
      </c>
      <c r="L271" s="289"/>
      <c r="M271" s="290"/>
      <c r="N271" s="4" t="s">
        <v>8</v>
      </c>
      <c r="O271" s="4" t="s">
        <v>9</v>
      </c>
      <c r="P271" s="59" t="s">
        <v>11</v>
      </c>
    </row>
    <row r="272" spans="1:16" ht="15.75" thickBot="1" x14ac:dyDescent="0.3">
      <c r="A272" s="17" t="s">
        <v>79</v>
      </c>
      <c r="B272" s="5">
        <v>80</v>
      </c>
      <c r="C272" s="3">
        <v>8</v>
      </c>
      <c r="D272" s="3">
        <v>50</v>
      </c>
      <c r="E272" s="3">
        <v>8</v>
      </c>
      <c r="F272" s="3">
        <v>50</v>
      </c>
      <c r="G272" s="3">
        <v>8</v>
      </c>
      <c r="H272" s="3">
        <v>50</v>
      </c>
      <c r="I272" s="3">
        <v>8</v>
      </c>
      <c r="J272" s="3">
        <v>50</v>
      </c>
      <c r="K272" s="291" t="s">
        <v>67</v>
      </c>
      <c r="L272" s="6">
        <f t="shared" ref="L272:L275" si="101">SUM(D272/B272,F272/B272,H272/B272,J272/B272)/4</f>
        <v>0.625</v>
      </c>
      <c r="M272" s="272"/>
      <c r="N272" s="4">
        <f t="shared" ref="N272:N280" si="102">SUM(C272,E272,G272,I272)</f>
        <v>32</v>
      </c>
      <c r="O272" s="4">
        <f t="shared" ref="O272:O280" si="103">SUM(C272*D272,E272*F272,G272*H272,I272*J272)</f>
        <v>1600</v>
      </c>
      <c r="P272" s="59">
        <f t="shared" ref="P272:P279" si="104">O272*L272</f>
        <v>1000</v>
      </c>
    </row>
    <row r="273" spans="1:16" ht="15.75" thickBot="1" x14ac:dyDescent="0.3">
      <c r="A273" s="17" t="s">
        <v>78</v>
      </c>
      <c r="B273" s="5">
        <v>20</v>
      </c>
      <c r="C273" s="3">
        <v>10</v>
      </c>
      <c r="D273" s="3">
        <v>8</v>
      </c>
      <c r="E273" s="3">
        <v>10</v>
      </c>
      <c r="F273" s="3">
        <v>8</v>
      </c>
      <c r="G273" s="3">
        <v>10</v>
      </c>
      <c r="H273" s="3">
        <v>8</v>
      </c>
      <c r="I273" s="3"/>
      <c r="J273" s="3"/>
      <c r="K273" s="292"/>
      <c r="L273" s="6">
        <f>SUM(D273/B273,F273/B273,H273/B273,J273/B273)/3</f>
        <v>0.40000000000000008</v>
      </c>
      <c r="M273" s="273"/>
      <c r="N273" s="4">
        <f t="shared" si="102"/>
        <v>30</v>
      </c>
      <c r="O273" s="4">
        <f t="shared" si="103"/>
        <v>240</v>
      </c>
      <c r="P273" s="59">
        <f t="shared" si="104"/>
        <v>96.000000000000014</v>
      </c>
    </row>
    <row r="274" spans="1:16" ht="15.75" thickBot="1" x14ac:dyDescent="0.3">
      <c r="A274" s="17" t="s">
        <v>24</v>
      </c>
      <c r="B274" s="5">
        <v>30</v>
      </c>
      <c r="C274" s="3">
        <v>10</v>
      </c>
      <c r="D274" s="3">
        <v>20</v>
      </c>
      <c r="E274" s="3">
        <v>10</v>
      </c>
      <c r="F274" s="3">
        <v>20</v>
      </c>
      <c r="G274" s="3">
        <v>10</v>
      </c>
      <c r="H274" s="3">
        <v>20</v>
      </c>
      <c r="I274" s="3"/>
      <c r="J274" s="3"/>
      <c r="K274" s="292"/>
      <c r="L274" s="6">
        <f>SUM(D274/B274,F274/B274,H274/B274,J274/B274)/3</f>
        <v>0.66666666666666663</v>
      </c>
      <c r="M274" s="273"/>
      <c r="N274" s="4">
        <f t="shared" si="102"/>
        <v>30</v>
      </c>
      <c r="O274" s="4">
        <f t="shared" si="103"/>
        <v>600</v>
      </c>
      <c r="P274" s="59">
        <f t="shared" si="104"/>
        <v>400</v>
      </c>
    </row>
    <row r="275" spans="1:16" ht="15.75" thickBot="1" x14ac:dyDescent="0.3">
      <c r="A275" s="17" t="s">
        <v>163</v>
      </c>
      <c r="B275" s="5">
        <v>85</v>
      </c>
      <c r="C275" s="3">
        <v>15</v>
      </c>
      <c r="D275" s="3">
        <v>30</v>
      </c>
      <c r="E275" s="3">
        <v>12</v>
      </c>
      <c r="F275" s="3">
        <v>50</v>
      </c>
      <c r="G275" s="3">
        <v>12</v>
      </c>
      <c r="H275" s="3">
        <v>50</v>
      </c>
      <c r="I275" s="13">
        <v>12</v>
      </c>
      <c r="J275" s="3">
        <v>50</v>
      </c>
      <c r="K275" s="292"/>
      <c r="L275" s="6">
        <f t="shared" si="101"/>
        <v>0.52941176470588236</v>
      </c>
      <c r="M275" s="273"/>
      <c r="N275" s="4">
        <f t="shared" si="102"/>
        <v>51</v>
      </c>
      <c r="O275" s="4">
        <f t="shared" si="103"/>
        <v>2250</v>
      </c>
      <c r="P275" s="59">
        <f t="shared" si="104"/>
        <v>1191.1764705882354</v>
      </c>
    </row>
    <row r="276" spans="1:16" ht="15.75" thickBot="1" x14ac:dyDescent="0.3">
      <c r="A276" s="17" t="s">
        <v>119</v>
      </c>
      <c r="B276" s="5"/>
      <c r="C276" s="3"/>
      <c r="D276" s="3"/>
      <c r="E276" s="3"/>
      <c r="F276" s="3"/>
      <c r="G276" s="3"/>
      <c r="H276" s="3"/>
      <c r="I276" s="7"/>
      <c r="J276" s="3"/>
      <c r="K276" s="292"/>
      <c r="L276" s="6"/>
      <c r="M276" s="273"/>
      <c r="N276" s="4"/>
      <c r="O276" s="4"/>
      <c r="P276" s="59">
        <v>200</v>
      </c>
    </row>
    <row r="277" spans="1:16" ht="15.75" thickBot="1" x14ac:dyDescent="0.3">
      <c r="A277" s="17" t="s">
        <v>191</v>
      </c>
      <c r="B277" s="5">
        <v>30</v>
      </c>
      <c r="C277" s="3">
        <v>10</v>
      </c>
      <c r="D277" s="3">
        <v>20</v>
      </c>
      <c r="E277" s="3">
        <v>10</v>
      </c>
      <c r="F277" s="3">
        <v>20</v>
      </c>
      <c r="G277" s="3">
        <v>0</v>
      </c>
      <c r="H277" s="3">
        <v>20</v>
      </c>
      <c r="I277" s="7"/>
      <c r="J277" s="3"/>
      <c r="K277" s="292"/>
      <c r="L277" s="6">
        <f t="shared" ref="L277:L278" si="105">SUM(D277/B277,F277/B277,H277/B277,J277/B277)/3</f>
        <v>0.66666666666666663</v>
      </c>
      <c r="M277" s="273"/>
      <c r="N277" s="4">
        <f t="shared" si="102"/>
        <v>20</v>
      </c>
      <c r="O277" s="4">
        <f t="shared" si="103"/>
        <v>400</v>
      </c>
      <c r="P277" s="59">
        <f t="shared" si="104"/>
        <v>266.66666666666663</v>
      </c>
    </row>
    <row r="278" spans="1:16" ht="15.75" thickBot="1" x14ac:dyDescent="0.3">
      <c r="A278" s="17" t="s">
        <v>31</v>
      </c>
      <c r="B278" s="5">
        <v>40</v>
      </c>
      <c r="C278" s="3">
        <v>8</v>
      </c>
      <c r="D278" s="3">
        <v>20</v>
      </c>
      <c r="E278" s="3">
        <v>10</v>
      </c>
      <c r="F278" s="3">
        <v>20</v>
      </c>
      <c r="G278" s="3">
        <v>10</v>
      </c>
      <c r="H278" s="3">
        <v>20</v>
      </c>
      <c r="I278" s="7"/>
      <c r="J278" s="3"/>
      <c r="K278" s="292"/>
      <c r="L278" s="6">
        <f t="shared" si="105"/>
        <v>0.5</v>
      </c>
      <c r="M278" s="273"/>
      <c r="N278" s="4">
        <f t="shared" si="102"/>
        <v>28</v>
      </c>
      <c r="O278" s="4">
        <f t="shared" si="103"/>
        <v>560</v>
      </c>
      <c r="P278" s="59">
        <f t="shared" si="104"/>
        <v>280</v>
      </c>
    </row>
    <row r="279" spans="1:16" ht="15.75" thickBot="1" x14ac:dyDescent="0.3">
      <c r="A279" s="17" t="s">
        <v>210</v>
      </c>
      <c r="B279" s="5">
        <v>15</v>
      </c>
      <c r="C279" s="3">
        <v>10</v>
      </c>
      <c r="D279" s="3">
        <v>8</v>
      </c>
      <c r="E279" s="3">
        <v>10</v>
      </c>
      <c r="F279" s="3">
        <v>8</v>
      </c>
      <c r="G279" s="3">
        <v>10</v>
      </c>
      <c r="H279" s="209">
        <v>8</v>
      </c>
      <c r="I279" s="208">
        <v>10</v>
      </c>
      <c r="J279" s="14">
        <v>8</v>
      </c>
      <c r="K279" s="292"/>
      <c r="L279" s="6">
        <f>SUM(D279/B279,F279/B279,H279/B279,J279/B279)/4</f>
        <v>0.53333333333333333</v>
      </c>
      <c r="M279" s="273"/>
      <c r="N279" s="4">
        <f t="shared" si="102"/>
        <v>40</v>
      </c>
      <c r="O279" s="4">
        <f t="shared" si="103"/>
        <v>320</v>
      </c>
      <c r="P279" s="59">
        <f t="shared" si="104"/>
        <v>170.66666666666666</v>
      </c>
    </row>
    <row r="280" spans="1:16" ht="15.75" thickBot="1" x14ac:dyDescent="0.3">
      <c r="A280" s="17" t="s">
        <v>211</v>
      </c>
      <c r="B280" s="16"/>
      <c r="C280" s="3"/>
      <c r="D280" s="3"/>
      <c r="E280" s="3"/>
      <c r="F280" s="3"/>
      <c r="G280" s="3"/>
      <c r="H280" s="3"/>
      <c r="I280" s="210"/>
      <c r="J280" s="210"/>
      <c r="K280" s="292"/>
      <c r="L280" s="6"/>
      <c r="M280" s="273"/>
      <c r="N280" s="4">
        <f t="shared" si="102"/>
        <v>0</v>
      </c>
      <c r="O280" s="4">
        <f t="shared" si="103"/>
        <v>0</v>
      </c>
      <c r="P280" s="59">
        <v>300</v>
      </c>
    </row>
    <row r="281" spans="1:16" ht="15.75" thickBot="1" x14ac:dyDescent="0.3">
      <c r="A281" s="17" t="s">
        <v>212</v>
      </c>
      <c r="B281" s="5"/>
      <c r="C281" s="3"/>
      <c r="D281" s="3"/>
      <c r="E281" s="3"/>
      <c r="F281" s="3"/>
      <c r="G281" s="3"/>
      <c r="H281" s="3"/>
      <c r="I281" s="7"/>
      <c r="J281" s="7"/>
      <c r="K281" s="292"/>
      <c r="L281" s="6"/>
      <c r="M281" s="273"/>
      <c r="N281" s="4"/>
      <c r="O281" s="4"/>
      <c r="P281" s="59">
        <v>450</v>
      </c>
    </row>
    <row r="282" spans="1:16" ht="15.75" thickBot="1" x14ac:dyDescent="0.3">
      <c r="A282" s="69" t="s">
        <v>6</v>
      </c>
      <c r="B282" s="8"/>
      <c r="C282" s="9">
        <f t="shared" ref="C282:J282" si="106">SUM(C272:C281)</f>
        <v>71</v>
      </c>
      <c r="D282" s="9">
        <f t="shared" si="106"/>
        <v>156</v>
      </c>
      <c r="E282" s="9">
        <f t="shared" si="106"/>
        <v>70</v>
      </c>
      <c r="F282" s="9">
        <f t="shared" si="106"/>
        <v>176</v>
      </c>
      <c r="G282" s="9">
        <f t="shared" si="106"/>
        <v>60</v>
      </c>
      <c r="H282" s="9">
        <f t="shared" si="106"/>
        <v>176</v>
      </c>
      <c r="I282" s="9">
        <f t="shared" si="106"/>
        <v>30</v>
      </c>
      <c r="J282" s="9">
        <f t="shared" si="106"/>
        <v>108</v>
      </c>
      <c r="K282" s="293"/>
      <c r="L282" s="84">
        <f>AVERAGE(L272:L281)</f>
        <v>0.56015406162464987</v>
      </c>
      <c r="M282" s="274"/>
      <c r="N282" s="70">
        <f>SUM(N272:N281)</f>
        <v>231</v>
      </c>
      <c r="O282" s="70">
        <f>SUM(O272:O281)</f>
        <v>5970</v>
      </c>
      <c r="P282" s="61">
        <f>SUM(P272:P281)</f>
        <v>4354.5098039215682</v>
      </c>
    </row>
    <row r="283" spans="1:16" s="27" customFormat="1" ht="15.75" thickBot="1" x14ac:dyDescent="0.3">
      <c r="A283" s="228"/>
      <c r="B283" s="229"/>
      <c r="C283" s="22"/>
      <c r="D283" s="22"/>
      <c r="E283" s="22"/>
      <c r="F283" s="22"/>
      <c r="G283" s="22"/>
      <c r="H283" s="22"/>
      <c r="I283" s="22"/>
      <c r="J283" s="22"/>
      <c r="K283" s="231"/>
      <c r="L283" s="244"/>
      <c r="M283" s="25"/>
      <c r="N283" s="230"/>
      <c r="O283" s="230"/>
      <c r="P283" s="233"/>
    </row>
    <row r="284" spans="1:16" s="27" customFormat="1" ht="24.75" customHeight="1" thickBot="1" x14ac:dyDescent="0.3">
      <c r="A284" s="275" t="s">
        <v>84</v>
      </c>
      <c r="B284" s="277"/>
      <c r="C284" s="281" t="s">
        <v>1</v>
      </c>
      <c r="D284" s="282"/>
      <c r="E284" s="281" t="s">
        <v>2</v>
      </c>
      <c r="F284" s="282"/>
      <c r="G284" s="281" t="s">
        <v>3</v>
      </c>
      <c r="H284" s="282"/>
      <c r="I284" s="281" t="s">
        <v>4</v>
      </c>
      <c r="J284" s="282"/>
      <c r="K284" s="298" t="s">
        <v>5</v>
      </c>
      <c r="L284" s="299"/>
      <c r="M284" s="300"/>
      <c r="N284" s="312" t="s">
        <v>6</v>
      </c>
      <c r="O284" s="328"/>
      <c r="P284" s="58" t="s">
        <v>7</v>
      </c>
    </row>
    <row r="285" spans="1:16" s="27" customFormat="1" ht="15.75" customHeight="1" thickBot="1" x14ac:dyDescent="0.3">
      <c r="A285" s="276"/>
      <c r="B285" s="278"/>
      <c r="C285" s="245" t="s">
        <v>8</v>
      </c>
      <c r="D285" s="3" t="s">
        <v>12</v>
      </c>
      <c r="E285" s="3" t="s">
        <v>8</v>
      </c>
      <c r="F285" s="3" t="s">
        <v>12</v>
      </c>
      <c r="G285" s="3" t="s">
        <v>8</v>
      </c>
      <c r="H285" s="3" t="s">
        <v>12</v>
      </c>
      <c r="I285" s="3" t="s">
        <v>8</v>
      </c>
      <c r="J285" s="3" t="s">
        <v>12</v>
      </c>
      <c r="K285" s="288" t="s">
        <v>13</v>
      </c>
      <c r="L285" s="289"/>
      <c r="M285" s="290"/>
      <c r="N285" s="4" t="s">
        <v>8</v>
      </c>
      <c r="O285" s="4" t="s">
        <v>12</v>
      </c>
      <c r="P285" s="59" t="s">
        <v>11</v>
      </c>
    </row>
    <row r="286" spans="1:16" s="27" customFormat="1" ht="15.75" customHeight="1" thickBot="1" x14ac:dyDescent="0.3">
      <c r="A286" s="17" t="s">
        <v>27</v>
      </c>
      <c r="B286" s="278"/>
      <c r="C286" s="245">
        <v>1</v>
      </c>
      <c r="D286" s="3">
        <v>800</v>
      </c>
      <c r="E286" s="3"/>
      <c r="F286" s="3"/>
      <c r="G286" s="3"/>
      <c r="H286" s="3"/>
      <c r="I286" s="3"/>
      <c r="J286" s="3"/>
      <c r="K286" s="291" t="s">
        <v>26</v>
      </c>
      <c r="L286" s="3">
        <v>0.3</v>
      </c>
      <c r="M286" s="272"/>
      <c r="N286" s="4">
        <f t="shared" ref="N286:N289" si="107">SUM(C286,E286,G286,I286)</f>
        <v>1</v>
      </c>
      <c r="O286" s="4">
        <f>SUM(C286*D286,E286*F286,G286*H286,I286*J286)</f>
        <v>800</v>
      </c>
      <c r="P286" s="59">
        <f t="shared" ref="P286" si="108">O286*L286</f>
        <v>240</v>
      </c>
    </row>
    <row r="287" spans="1:16" s="27" customFormat="1" ht="15.75" thickBot="1" x14ac:dyDescent="0.3">
      <c r="A287" s="17" t="s">
        <v>213</v>
      </c>
      <c r="B287" s="278"/>
      <c r="C287" s="245">
        <v>3</v>
      </c>
      <c r="D287" s="3">
        <v>30</v>
      </c>
      <c r="E287" s="3">
        <v>3</v>
      </c>
      <c r="F287" s="3">
        <v>30</v>
      </c>
      <c r="G287" s="3">
        <v>3</v>
      </c>
      <c r="H287" s="3">
        <v>30</v>
      </c>
      <c r="I287" s="3">
        <v>3</v>
      </c>
      <c r="J287" s="3">
        <v>30</v>
      </c>
      <c r="K287" s="292"/>
      <c r="L287" s="3">
        <v>0.7</v>
      </c>
      <c r="M287" s="273"/>
      <c r="N287" s="4">
        <f t="shared" si="107"/>
        <v>12</v>
      </c>
      <c r="O287" s="4">
        <f t="shared" ref="O287:O289" si="109">SUM(C287*D287,E287*F287,G287*H287,I287*J287)</f>
        <v>360</v>
      </c>
      <c r="P287" s="59">
        <f>O287*L287</f>
        <v>251.99999999999997</v>
      </c>
    </row>
    <row r="288" spans="1:16" s="27" customFormat="1" ht="15.75" thickBot="1" x14ac:dyDescent="0.3">
      <c r="A288" s="17" t="s">
        <v>158</v>
      </c>
      <c r="B288" s="278"/>
      <c r="C288" s="245">
        <v>3</v>
      </c>
      <c r="D288" s="3">
        <v>150</v>
      </c>
      <c r="E288" s="3">
        <v>2</v>
      </c>
      <c r="F288" s="3">
        <v>250</v>
      </c>
      <c r="G288" s="3"/>
      <c r="H288" s="3"/>
      <c r="I288" s="3"/>
      <c r="J288" s="3"/>
      <c r="K288" s="292"/>
      <c r="L288" s="3">
        <v>0.7</v>
      </c>
      <c r="M288" s="273"/>
      <c r="N288" s="4">
        <f t="shared" si="107"/>
        <v>5</v>
      </c>
      <c r="O288" s="4">
        <f t="shared" si="109"/>
        <v>950</v>
      </c>
      <c r="P288" s="59">
        <f>O288*L288*7</f>
        <v>4655</v>
      </c>
    </row>
    <row r="289" spans="1:16" s="27" customFormat="1" ht="15.75" thickBot="1" x14ac:dyDescent="0.3">
      <c r="A289" s="17" t="s">
        <v>30</v>
      </c>
      <c r="B289" s="279"/>
      <c r="C289" s="245">
        <v>1</v>
      </c>
      <c r="D289" s="3">
        <v>800</v>
      </c>
      <c r="E289" s="3"/>
      <c r="F289" s="3"/>
      <c r="G289" s="3"/>
      <c r="H289" s="3"/>
      <c r="I289" s="3"/>
      <c r="J289" s="3"/>
      <c r="K289" s="292"/>
      <c r="L289" s="3">
        <v>0.3</v>
      </c>
      <c r="M289" s="273"/>
      <c r="N289" s="19">
        <f t="shared" si="107"/>
        <v>1</v>
      </c>
      <c r="O289" s="19">
        <f t="shared" si="109"/>
        <v>800</v>
      </c>
      <c r="P289" s="60">
        <f t="shared" ref="P289" si="110">O289*L289</f>
        <v>240</v>
      </c>
    </row>
    <row r="290" spans="1:16" s="27" customFormat="1" ht="15.75" thickBot="1" x14ac:dyDescent="0.3">
      <c r="A290" s="69" t="s">
        <v>6</v>
      </c>
      <c r="B290" s="8"/>
      <c r="C290" s="86">
        <f t="shared" ref="C290:J290" si="111">SUM(C284:C289)</f>
        <v>8</v>
      </c>
      <c r="D290" s="70">
        <f t="shared" si="111"/>
        <v>1780</v>
      </c>
      <c r="E290" s="86">
        <f t="shared" si="111"/>
        <v>5</v>
      </c>
      <c r="F290" s="72">
        <f t="shared" si="111"/>
        <v>280</v>
      </c>
      <c r="G290" s="70">
        <f t="shared" si="111"/>
        <v>3</v>
      </c>
      <c r="H290" s="86">
        <f t="shared" si="111"/>
        <v>30</v>
      </c>
      <c r="I290" s="72">
        <f t="shared" si="111"/>
        <v>3</v>
      </c>
      <c r="J290" s="70">
        <f t="shared" si="111"/>
        <v>30</v>
      </c>
      <c r="K290" s="293"/>
      <c r="L290" s="84">
        <f>AVERAGE(L286:L289)</f>
        <v>0.5</v>
      </c>
      <c r="M290" s="274"/>
      <c r="N290" s="70">
        <f>SUM(N284:N289)</f>
        <v>19</v>
      </c>
      <c r="O290" s="70">
        <f>SUM(O284:O289)</f>
        <v>2910</v>
      </c>
      <c r="P290" s="61">
        <f>SUM(P286:P289)</f>
        <v>5387</v>
      </c>
    </row>
    <row r="291" spans="1:16" s="27" customFormat="1" x14ac:dyDescent="0.25">
      <c r="A291" s="41" t="s">
        <v>37</v>
      </c>
      <c r="B291" s="350"/>
      <c r="C291" s="351"/>
      <c r="D291" s="352"/>
      <c r="E291" s="353"/>
      <c r="F291" s="353"/>
      <c r="G291" s="353"/>
      <c r="H291" s="353"/>
      <c r="I291" s="353"/>
      <c r="J291" s="353"/>
      <c r="K291" s="34"/>
      <c r="L291" s="32"/>
      <c r="M291" s="32"/>
      <c r="N291" s="20"/>
      <c r="O291" s="20"/>
      <c r="P291" s="54"/>
    </row>
    <row r="292" spans="1:16" s="27" customFormat="1" x14ac:dyDescent="0.25">
      <c r="A292" s="228"/>
      <c r="B292" s="229"/>
      <c r="C292" s="22"/>
      <c r="D292" s="22"/>
      <c r="E292" s="22"/>
      <c r="F292" s="22"/>
      <c r="G292" s="22"/>
      <c r="H292" s="22"/>
      <c r="I292" s="22"/>
      <c r="J292" s="22"/>
      <c r="K292" s="231"/>
      <c r="L292" s="244"/>
      <c r="M292" s="25"/>
      <c r="N292" s="230"/>
      <c r="O292" s="230"/>
      <c r="P292" s="233"/>
    </row>
    <row r="293" spans="1:16" s="27" customFormat="1" x14ac:dyDescent="0.25">
      <c r="A293" s="228"/>
      <c r="B293" s="229"/>
      <c r="C293" s="22"/>
      <c r="D293" s="22"/>
      <c r="E293" s="22"/>
      <c r="F293" s="22"/>
      <c r="G293" s="22"/>
      <c r="H293" s="22"/>
      <c r="I293" s="22"/>
      <c r="J293" s="22"/>
      <c r="K293" s="231"/>
      <c r="L293" s="244"/>
      <c r="M293" s="25"/>
      <c r="N293" s="230"/>
      <c r="O293" s="230"/>
      <c r="P293" s="233"/>
    </row>
    <row r="294" spans="1:16" s="27" customFormat="1" x14ac:dyDescent="0.25">
      <c r="A294" s="228"/>
      <c r="B294" s="229"/>
      <c r="C294" s="22"/>
      <c r="D294" s="22"/>
      <c r="E294" s="22"/>
      <c r="F294" s="22"/>
      <c r="G294" s="22"/>
      <c r="H294" s="22"/>
      <c r="I294" s="22"/>
      <c r="J294" s="22"/>
      <c r="K294" s="231"/>
      <c r="L294" s="244"/>
      <c r="M294" s="25"/>
      <c r="N294" s="230"/>
      <c r="O294" s="230"/>
      <c r="P294" s="233"/>
    </row>
    <row r="295" spans="1:16" ht="15.75" thickBot="1" x14ac:dyDescent="0.3"/>
    <row r="296" spans="1:16" ht="24.75" thickBot="1" x14ac:dyDescent="0.3">
      <c r="A296" s="275" t="s">
        <v>85</v>
      </c>
      <c r="B296" s="277"/>
      <c r="C296" s="281" t="s">
        <v>1</v>
      </c>
      <c r="D296" s="282"/>
      <c r="E296" s="281" t="s">
        <v>2</v>
      </c>
      <c r="F296" s="282"/>
      <c r="G296" s="281" t="s">
        <v>3</v>
      </c>
      <c r="H296" s="282"/>
      <c r="I296" s="281" t="s">
        <v>4</v>
      </c>
      <c r="J296" s="283"/>
      <c r="K296" s="294" t="s">
        <v>5</v>
      </c>
      <c r="L296" s="294"/>
      <c r="M296" s="294"/>
      <c r="N296" s="286" t="s">
        <v>6</v>
      </c>
      <c r="O296" s="286"/>
      <c r="P296" s="65" t="s">
        <v>7</v>
      </c>
    </row>
    <row r="297" spans="1:16" ht="15.75" thickBot="1" x14ac:dyDescent="0.3">
      <c r="A297" s="276"/>
      <c r="B297" s="278"/>
      <c r="C297" s="121" t="s">
        <v>8</v>
      </c>
      <c r="D297" s="3" t="s">
        <v>12</v>
      </c>
      <c r="E297" s="3" t="s">
        <v>8</v>
      </c>
      <c r="F297" s="3" t="s">
        <v>12</v>
      </c>
      <c r="G297" s="3" t="s">
        <v>8</v>
      </c>
      <c r="H297" s="3" t="s">
        <v>12</v>
      </c>
      <c r="I297" s="3" t="s">
        <v>8</v>
      </c>
      <c r="J297" s="3" t="s">
        <v>12</v>
      </c>
      <c r="K297" s="295" t="s">
        <v>13</v>
      </c>
      <c r="L297" s="296"/>
      <c r="M297" s="297"/>
      <c r="N297" s="4" t="s">
        <v>8</v>
      </c>
      <c r="O297" s="28" t="s">
        <v>12</v>
      </c>
      <c r="P297" s="66" t="s">
        <v>11</v>
      </c>
    </row>
    <row r="298" spans="1:16" ht="15.75" thickBot="1" x14ac:dyDescent="0.3">
      <c r="A298" s="17" t="s">
        <v>27</v>
      </c>
      <c r="B298" s="278"/>
      <c r="C298" s="121">
        <v>1</v>
      </c>
      <c r="D298" s="3">
        <v>800</v>
      </c>
      <c r="E298" s="3"/>
      <c r="F298" s="3"/>
      <c r="G298" s="3"/>
      <c r="H298" s="3"/>
      <c r="I298" s="3"/>
      <c r="J298" s="3"/>
      <c r="K298" s="291" t="s">
        <v>26</v>
      </c>
      <c r="L298" s="3">
        <v>0.3</v>
      </c>
      <c r="M298" s="272"/>
      <c r="N298" s="4">
        <f t="shared" ref="N298:N303" si="112">SUM(C298,E298,G298,I298)</f>
        <v>1</v>
      </c>
      <c r="O298" s="28">
        <f>SUM(C298*D298,E298*F298,G298*H298,I298*J298)</f>
        <v>800</v>
      </c>
      <c r="P298" s="66">
        <f t="shared" ref="P298:P303" si="113">O298*L298</f>
        <v>240</v>
      </c>
    </row>
    <row r="299" spans="1:16" ht="15.75" thickBot="1" x14ac:dyDescent="0.3">
      <c r="A299" s="17" t="s">
        <v>28</v>
      </c>
      <c r="B299" s="278"/>
      <c r="C299" s="121">
        <v>2</v>
      </c>
      <c r="D299" s="3">
        <v>30</v>
      </c>
      <c r="E299" s="3">
        <v>3</v>
      </c>
      <c r="F299" s="3">
        <v>30</v>
      </c>
      <c r="G299" s="3">
        <v>3</v>
      </c>
      <c r="H299" s="3">
        <v>30</v>
      </c>
      <c r="I299" s="3"/>
      <c r="J299" s="3"/>
      <c r="K299" s="292"/>
      <c r="L299" s="3">
        <v>0.7</v>
      </c>
      <c r="M299" s="273"/>
      <c r="N299" s="4">
        <f t="shared" si="112"/>
        <v>8</v>
      </c>
      <c r="O299" s="28">
        <f t="shared" ref="O299:O303" si="114">SUM(C299*D299,E299*F299,G299*H299,I299*J299)</f>
        <v>240</v>
      </c>
      <c r="P299" s="66">
        <f t="shared" si="113"/>
        <v>168</v>
      </c>
    </row>
    <row r="300" spans="1:16" ht="15.75" thickBot="1" x14ac:dyDescent="0.3">
      <c r="A300" s="17" t="s">
        <v>36</v>
      </c>
      <c r="B300" s="278"/>
      <c r="C300" s="121">
        <v>3</v>
      </c>
      <c r="D300" s="3">
        <v>20</v>
      </c>
      <c r="E300" s="3">
        <v>3</v>
      </c>
      <c r="F300" s="3">
        <v>20</v>
      </c>
      <c r="G300" s="3">
        <v>2</v>
      </c>
      <c r="H300" s="3">
        <v>20</v>
      </c>
      <c r="I300" s="3"/>
      <c r="J300" s="3"/>
      <c r="K300" s="292"/>
      <c r="L300" s="3">
        <v>0.7</v>
      </c>
      <c r="M300" s="273"/>
      <c r="N300" s="4">
        <f t="shared" si="112"/>
        <v>8</v>
      </c>
      <c r="O300" s="28">
        <f t="shared" si="114"/>
        <v>160</v>
      </c>
      <c r="P300" s="66">
        <f>O300*L300*7</f>
        <v>784</v>
      </c>
    </row>
    <row r="301" spans="1:16" ht="15.75" thickBot="1" x14ac:dyDescent="0.3">
      <c r="A301" s="17" t="s">
        <v>196</v>
      </c>
      <c r="B301" s="278"/>
      <c r="C301" s="121">
        <v>5</v>
      </c>
      <c r="D301" s="3">
        <v>35</v>
      </c>
      <c r="E301" s="3"/>
      <c r="F301" s="3"/>
      <c r="G301" s="3"/>
      <c r="H301" s="3"/>
      <c r="I301" s="3"/>
      <c r="J301" s="3"/>
      <c r="K301" s="292"/>
      <c r="L301" s="3">
        <v>0.7</v>
      </c>
      <c r="M301" s="273"/>
      <c r="N301" s="4">
        <f t="shared" si="112"/>
        <v>5</v>
      </c>
      <c r="O301" s="28">
        <f t="shared" si="114"/>
        <v>175</v>
      </c>
      <c r="P301" s="66">
        <f>O301*L301*7</f>
        <v>857.49999999999989</v>
      </c>
    </row>
    <row r="302" spans="1:16" ht="15.75" thickBot="1" x14ac:dyDescent="0.3">
      <c r="A302" s="17" t="s">
        <v>29</v>
      </c>
      <c r="B302" s="278"/>
      <c r="C302" s="121">
        <v>3</v>
      </c>
      <c r="D302" s="3">
        <v>150</v>
      </c>
      <c r="E302" s="3"/>
      <c r="F302" s="3"/>
      <c r="G302" s="3"/>
      <c r="H302" s="3"/>
      <c r="I302" s="3"/>
      <c r="J302" s="3"/>
      <c r="K302" s="292"/>
      <c r="L302" s="3">
        <v>0.75</v>
      </c>
      <c r="M302" s="273"/>
      <c r="N302" s="4">
        <f t="shared" si="112"/>
        <v>3</v>
      </c>
      <c r="O302" s="28">
        <f t="shared" si="114"/>
        <v>450</v>
      </c>
      <c r="P302" s="66">
        <f>O302*L302*7</f>
        <v>2362.5</v>
      </c>
    </row>
    <row r="303" spans="1:16" ht="15.75" thickBot="1" x14ac:dyDescent="0.3">
      <c r="A303" s="17" t="s">
        <v>30</v>
      </c>
      <c r="B303" s="279"/>
      <c r="C303" s="121">
        <v>1</v>
      </c>
      <c r="D303" s="3">
        <v>800</v>
      </c>
      <c r="E303" s="3"/>
      <c r="F303" s="3"/>
      <c r="G303" s="3"/>
      <c r="H303" s="3"/>
      <c r="I303" s="3"/>
      <c r="J303" s="3"/>
      <c r="K303" s="292"/>
      <c r="L303" s="3">
        <v>0.3</v>
      </c>
      <c r="M303" s="273"/>
      <c r="N303" s="19">
        <f t="shared" si="112"/>
        <v>1</v>
      </c>
      <c r="O303" s="29">
        <f t="shared" si="114"/>
        <v>800</v>
      </c>
      <c r="P303" s="66">
        <f t="shared" si="113"/>
        <v>240</v>
      </c>
    </row>
    <row r="304" spans="1:16" ht="15.75" thickBot="1" x14ac:dyDescent="0.3">
      <c r="A304" s="69" t="s">
        <v>6</v>
      </c>
      <c r="B304" s="8"/>
      <c r="C304" s="86">
        <f t="shared" ref="C304:J304" si="115">SUM(C296:C303)</f>
        <v>15</v>
      </c>
      <c r="D304" s="72">
        <f t="shared" si="115"/>
        <v>1835</v>
      </c>
      <c r="E304" s="72">
        <f t="shared" si="115"/>
        <v>6</v>
      </c>
      <c r="F304" s="70">
        <f t="shared" si="115"/>
        <v>50</v>
      </c>
      <c r="G304" s="86">
        <f t="shared" si="115"/>
        <v>5</v>
      </c>
      <c r="H304" s="72">
        <f t="shared" si="115"/>
        <v>50</v>
      </c>
      <c r="I304" s="72">
        <f t="shared" si="115"/>
        <v>0</v>
      </c>
      <c r="J304" s="70">
        <f t="shared" si="115"/>
        <v>0</v>
      </c>
      <c r="K304" s="293"/>
      <c r="L304" s="84">
        <f>AVERAGE(L298:L303)</f>
        <v>0.57499999999999996</v>
      </c>
      <c r="M304" s="274"/>
      <c r="N304" s="70">
        <f>SUM(N296:N303)</f>
        <v>26</v>
      </c>
      <c r="O304" s="72">
        <f>SUM(O296:O303)</f>
        <v>2625</v>
      </c>
      <c r="P304" s="67">
        <f>SUM(P298:P303)</f>
        <v>4652</v>
      </c>
    </row>
    <row r="305" spans="1:16" ht="15.75" customHeight="1" thickBot="1" x14ac:dyDescent="0.3">
      <c r="A305" s="228"/>
      <c r="B305" s="229"/>
      <c r="C305" s="230"/>
      <c r="D305" s="230"/>
      <c r="E305" s="230"/>
      <c r="F305" s="230"/>
      <c r="G305" s="230"/>
      <c r="H305" s="230"/>
      <c r="I305" s="230"/>
      <c r="J305" s="230"/>
      <c r="K305" s="231"/>
      <c r="L305" s="244"/>
      <c r="M305" s="25"/>
      <c r="N305" s="230"/>
      <c r="O305" s="230"/>
      <c r="P305" s="233"/>
    </row>
    <row r="306" spans="1:16" ht="15.75" customHeight="1" thickBot="1" x14ac:dyDescent="0.3">
      <c r="A306" s="275" t="s">
        <v>86</v>
      </c>
      <c r="B306" s="277"/>
      <c r="C306" s="281" t="s">
        <v>1</v>
      </c>
      <c r="D306" s="282"/>
      <c r="E306" s="281" t="s">
        <v>2</v>
      </c>
      <c r="F306" s="282"/>
      <c r="G306" s="281" t="s">
        <v>3</v>
      </c>
      <c r="H306" s="282"/>
      <c r="I306" s="281" t="s">
        <v>4</v>
      </c>
      <c r="J306" s="283"/>
      <c r="K306" s="294" t="s">
        <v>5</v>
      </c>
      <c r="L306" s="294"/>
      <c r="M306" s="294"/>
      <c r="N306" s="286" t="s">
        <v>6</v>
      </c>
      <c r="O306" s="286"/>
      <c r="P306" s="65" t="s">
        <v>7</v>
      </c>
    </row>
    <row r="307" spans="1:16" ht="15.75" customHeight="1" thickBot="1" x14ac:dyDescent="0.3">
      <c r="A307" s="276"/>
      <c r="B307" s="278"/>
      <c r="C307" s="242" t="s">
        <v>8</v>
      </c>
      <c r="D307" s="3" t="s">
        <v>12</v>
      </c>
      <c r="E307" s="3" t="s">
        <v>8</v>
      </c>
      <c r="F307" s="3" t="s">
        <v>12</v>
      </c>
      <c r="G307" s="3" t="s">
        <v>8</v>
      </c>
      <c r="H307" s="3" t="s">
        <v>12</v>
      </c>
      <c r="I307" s="3" t="s">
        <v>8</v>
      </c>
      <c r="J307" s="3" t="s">
        <v>12</v>
      </c>
      <c r="K307" s="295" t="s">
        <v>13</v>
      </c>
      <c r="L307" s="296"/>
      <c r="M307" s="297"/>
      <c r="N307" s="4" t="s">
        <v>8</v>
      </c>
      <c r="O307" s="28" t="s">
        <v>12</v>
      </c>
      <c r="P307" s="66" t="s">
        <v>11</v>
      </c>
    </row>
    <row r="308" spans="1:16" ht="15.75" customHeight="1" thickBot="1" x14ac:dyDescent="0.3">
      <c r="A308" s="17" t="s">
        <v>27</v>
      </c>
      <c r="B308" s="278"/>
      <c r="C308" s="242">
        <v>1</v>
      </c>
      <c r="D308" s="3">
        <v>800</v>
      </c>
      <c r="E308" s="3"/>
      <c r="F308" s="3"/>
      <c r="G308" s="3"/>
      <c r="H308" s="3"/>
      <c r="I308" s="3"/>
      <c r="J308" s="3"/>
      <c r="K308" s="291" t="s">
        <v>26</v>
      </c>
      <c r="L308" s="3">
        <v>0.3</v>
      </c>
      <c r="M308" s="272"/>
      <c r="N308" s="4">
        <f t="shared" ref="N308:N313" si="116">SUM(C308,E308,G308,I308)</f>
        <v>1</v>
      </c>
      <c r="O308" s="28">
        <f>SUM(C308*D308,E308*F308,G308*H308,I308*J308)</f>
        <v>800</v>
      </c>
      <c r="P308" s="66">
        <f t="shared" ref="P308:P309" si="117">O308*L308</f>
        <v>240</v>
      </c>
    </row>
    <row r="309" spans="1:16" ht="15.75" thickBot="1" x14ac:dyDescent="0.3">
      <c r="A309" s="17" t="s">
        <v>202</v>
      </c>
      <c r="B309" s="278"/>
      <c r="C309" s="242">
        <v>4</v>
      </c>
      <c r="D309" s="3">
        <v>30</v>
      </c>
      <c r="E309" s="3">
        <v>4</v>
      </c>
      <c r="F309" s="3">
        <v>30</v>
      </c>
      <c r="G309" s="3">
        <v>4</v>
      </c>
      <c r="H309" s="3">
        <v>30</v>
      </c>
      <c r="I309" s="3"/>
      <c r="J309" s="3"/>
      <c r="K309" s="292"/>
      <c r="L309" s="3">
        <v>0.7</v>
      </c>
      <c r="M309" s="273"/>
      <c r="N309" s="4">
        <f t="shared" si="116"/>
        <v>12</v>
      </c>
      <c r="O309" s="28">
        <f t="shared" ref="O309:O313" si="118">SUM(C309*D309,E309*F309,G309*H309,I309*J309)</f>
        <v>360</v>
      </c>
      <c r="P309" s="66">
        <f t="shared" si="117"/>
        <v>251.99999999999997</v>
      </c>
    </row>
    <row r="310" spans="1:16" ht="15.75" thickBot="1" x14ac:dyDescent="0.3">
      <c r="A310" s="17" t="s">
        <v>203</v>
      </c>
      <c r="B310" s="278"/>
      <c r="C310" s="242">
        <v>4</v>
      </c>
      <c r="D310" s="3">
        <v>60</v>
      </c>
      <c r="E310" s="3"/>
      <c r="F310" s="3"/>
      <c r="G310" s="3"/>
      <c r="H310" s="3"/>
      <c r="I310" s="3"/>
      <c r="J310" s="3"/>
      <c r="K310" s="292"/>
      <c r="L310" s="3">
        <v>0.7</v>
      </c>
      <c r="M310" s="273"/>
      <c r="N310" s="4">
        <f t="shared" si="116"/>
        <v>4</v>
      </c>
      <c r="O310" s="28">
        <f t="shared" si="118"/>
        <v>240</v>
      </c>
      <c r="P310" s="66">
        <f>O310*L310*7</f>
        <v>1176</v>
      </c>
    </row>
    <row r="311" spans="1:16" ht="15.75" thickBot="1" x14ac:dyDescent="0.3">
      <c r="A311" s="17" t="s">
        <v>114</v>
      </c>
      <c r="B311" s="278"/>
      <c r="C311" s="242">
        <v>5</v>
      </c>
      <c r="D311" s="3">
        <v>30</v>
      </c>
      <c r="E311" s="3"/>
      <c r="F311" s="3"/>
      <c r="G311" s="3"/>
      <c r="H311" s="3"/>
      <c r="I311" s="3"/>
      <c r="J311" s="3"/>
      <c r="K311" s="292"/>
      <c r="L311" s="3">
        <v>0.7</v>
      </c>
      <c r="M311" s="273"/>
      <c r="N311" s="4">
        <f t="shared" si="116"/>
        <v>5</v>
      </c>
      <c r="O311" s="28">
        <f t="shared" si="118"/>
        <v>150</v>
      </c>
      <c r="P311" s="66">
        <f>O311*L311*7</f>
        <v>735</v>
      </c>
    </row>
    <row r="312" spans="1:16" ht="15.75" thickBot="1" x14ac:dyDescent="0.3">
      <c r="A312" s="17" t="s">
        <v>204</v>
      </c>
      <c r="B312" s="278"/>
      <c r="C312" s="242">
        <v>4</v>
      </c>
      <c r="D312" s="3">
        <v>30</v>
      </c>
      <c r="E312" s="3">
        <v>4</v>
      </c>
      <c r="F312" s="3">
        <v>50</v>
      </c>
      <c r="G312" s="3">
        <v>2</v>
      </c>
      <c r="H312" s="3">
        <v>80</v>
      </c>
      <c r="I312" s="3">
        <v>2</v>
      </c>
      <c r="J312" s="3">
        <v>120</v>
      </c>
      <c r="K312" s="292"/>
      <c r="L312" s="3">
        <v>0.75</v>
      </c>
      <c r="M312" s="273"/>
      <c r="N312" s="4">
        <f t="shared" si="116"/>
        <v>12</v>
      </c>
      <c r="O312" s="28">
        <f t="shared" si="118"/>
        <v>720</v>
      </c>
      <c r="P312" s="66">
        <f>O312*L312*7</f>
        <v>3780</v>
      </c>
    </row>
    <row r="313" spans="1:16" ht="15.75" thickBot="1" x14ac:dyDescent="0.3">
      <c r="A313" s="17" t="s">
        <v>30</v>
      </c>
      <c r="B313" s="279"/>
      <c r="C313" s="242">
        <v>1</v>
      </c>
      <c r="D313" s="3">
        <v>800</v>
      </c>
      <c r="E313" s="3"/>
      <c r="F313" s="3"/>
      <c r="G313" s="3"/>
      <c r="H313" s="3"/>
      <c r="I313" s="3"/>
      <c r="J313" s="3"/>
      <c r="K313" s="292"/>
      <c r="L313" s="3">
        <v>0.3</v>
      </c>
      <c r="M313" s="273"/>
      <c r="N313" s="19">
        <f t="shared" si="116"/>
        <v>1</v>
      </c>
      <c r="O313" s="29">
        <f t="shared" si="118"/>
        <v>800</v>
      </c>
      <c r="P313" s="66">
        <f t="shared" ref="P313" si="119">O313*L313</f>
        <v>240</v>
      </c>
    </row>
    <row r="314" spans="1:16" ht="15.75" thickBot="1" x14ac:dyDescent="0.3">
      <c r="A314" s="69" t="s">
        <v>6</v>
      </c>
      <c r="B314" s="8"/>
      <c r="C314" s="86">
        <f t="shared" ref="C314:J314" si="120">SUM(C306:C313)</f>
        <v>19</v>
      </c>
      <c r="D314" s="72">
        <f t="shared" si="120"/>
        <v>1750</v>
      </c>
      <c r="E314" s="72">
        <f t="shared" si="120"/>
        <v>8</v>
      </c>
      <c r="F314" s="70">
        <f t="shared" si="120"/>
        <v>80</v>
      </c>
      <c r="G314" s="86">
        <f t="shared" si="120"/>
        <v>6</v>
      </c>
      <c r="H314" s="72">
        <f t="shared" si="120"/>
        <v>110</v>
      </c>
      <c r="I314" s="72">
        <f t="shared" si="120"/>
        <v>2</v>
      </c>
      <c r="J314" s="70">
        <f t="shared" si="120"/>
        <v>120</v>
      </c>
      <c r="K314" s="293"/>
      <c r="L314" s="84">
        <f>AVERAGE(L308:L313)</f>
        <v>0.57499999999999996</v>
      </c>
      <c r="M314" s="274"/>
      <c r="N314" s="70">
        <f>SUM(N306:N313)</f>
        <v>35</v>
      </c>
      <c r="O314" s="72">
        <f>SUM(O306:O313)</f>
        <v>3070</v>
      </c>
      <c r="P314" s="67">
        <f>SUM(P308:P313)</f>
        <v>6423</v>
      </c>
    </row>
    <row r="315" spans="1:16" x14ac:dyDescent="0.25">
      <c r="A315" s="228"/>
      <c r="B315" s="229"/>
      <c r="C315" s="230"/>
      <c r="D315" s="230"/>
      <c r="E315" s="230"/>
      <c r="F315" s="230"/>
      <c r="G315" s="230"/>
      <c r="H315" s="230"/>
      <c r="I315" s="230"/>
      <c r="J315" s="230"/>
      <c r="K315" s="231"/>
      <c r="L315" s="244"/>
      <c r="M315" s="25"/>
      <c r="N315" s="230"/>
      <c r="O315" s="230"/>
      <c r="P315" s="233"/>
    </row>
    <row r="316" spans="1:16" ht="15.75" thickBot="1" x14ac:dyDescent="0.3"/>
    <row r="317" spans="1:16" ht="24.75" thickBot="1" x14ac:dyDescent="0.3">
      <c r="A317" s="275" t="s">
        <v>87</v>
      </c>
      <c r="B317" s="308" t="s">
        <v>0</v>
      </c>
      <c r="C317" s="310" t="s">
        <v>1</v>
      </c>
      <c r="D317" s="311"/>
      <c r="E317" s="310" t="s">
        <v>2</v>
      </c>
      <c r="F317" s="311"/>
      <c r="G317" s="310" t="s">
        <v>3</v>
      </c>
      <c r="H317" s="311"/>
      <c r="I317" s="310" t="s">
        <v>4</v>
      </c>
      <c r="J317" s="311"/>
      <c r="K317" s="298" t="s">
        <v>5</v>
      </c>
      <c r="L317" s="299"/>
      <c r="M317" s="300"/>
      <c r="N317" s="312" t="s">
        <v>6</v>
      </c>
      <c r="O317" s="287"/>
      <c r="P317" s="62" t="s">
        <v>7</v>
      </c>
    </row>
    <row r="318" spans="1:16" ht="15.75" thickBot="1" x14ac:dyDescent="0.3">
      <c r="A318" s="276"/>
      <c r="B318" s="309"/>
      <c r="C318" s="3" t="s">
        <v>8</v>
      </c>
      <c r="D318" s="3" t="s">
        <v>9</v>
      </c>
      <c r="E318" s="3" t="s">
        <v>8</v>
      </c>
      <c r="F318" s="3" t="s">
        <v>9</v>
      </c>
      <c r="G318" s="3" t="s">
        <v>8</v>
      </c>
      <c r="H318" s="3" t="s">
        <v>9</v>
      </c>
      <c r="I318" s="3" t="s">
        <v>8</v>
      </c>
      <c r="J318" s="3" t="s">
        <v>9</v>
      </c>
      <c r="K318" s="288" t="s">
        <v>10</v>
      </c>
      <c r="L318" s="289"/>
      <c r="M318" s="290"/>
      <c r="N318" s="4" t="s">
        <v>8</v>
      </c>
      <c r="O318" s="51" t="s">
        <v>9</v>
      </c>
      <c r="P318" s="63" t="s">
        <v>11</v>
      </c>
    </row>
    <row r="319" spans="1:16" ht="15.75" thickBot="1" x14ac:dyDescent="0.3">
      <c r="A319" s="17" t="s">
        <v>16</v>
      </c>
      <c r="B319" s="5">
        <v>140</v>
      </c>
      <c r="C319" s="3">
        <v>8</v>
      </c>
      <c r="D319" s="3">
        <v>50</v>
      </c>
      <c r="E319" s="3">
        <v>8</v>
      </c>
      <c r="F319" s="3">
        <v>70</v>
      </c>
      <c r="G319" s="3">
        <v>8</v>
      </c>
      <c r="H319" s="3">
        <v>90</v>
      </c>
      <c r="I319" s="3">
        <v>8</v>
      </c>
      <c r="J319" s="3">
        <v>110</v>
      </c>
      <c r="K319" s="313" t="s">
        <v>67</v>
      </c>
      <c r="L319" s="6">
        <f>SUM(D319/B319,F319/B319,H319/B319,J319/B319)/4</f>
        <v>0.5714285714285714</v>
      </c>
      <c r="M319" s="272"/>
      <c r="N319" s="4">
        <f>SUM(C319,E319,G319,I319)</f>
        <v>32</v>
      </c>
      <c r="O319" s="51">
        <f>SUM(C319*D319,E319*F319,G319*H319,I319*J319)</f>
        <v>2560</v>
      </c>
      <c r="P319" s="63">
        <f t="shared" ref="P319:P328" si="121">O319*L319</f>
        <v>1462.8571428571427</v>
      </c>
    </row>
    <row r="320" spans="1:16" ht="15.75" thickBot="1" x14ac:dyDescent="0.3">
      <c r="A320" s="17" t="s">
        <v>97</v>
      </c>
      <c r="B320" s="5">
        <v>70</v>
      </c>
      <c r="C320" s="3">
        <v>6</v>
      </c>
      <c r="D320" s="3">
        <v>50</v>
      </c>
      <c r="E320" s="3">
        <v>6</v>
      </c>
      <c r="F320" s="3">
        <v>50</v>
      </c>
      <c r="G320" s="3">
        <v>6</v>
      </c>
      <c r="H320" s="122">
        <v>50</v>
      </c>
      <c r="I320" s="13">
        <v>6</v>
      </c>
      <c r="J320" s="15">
        <v>50</v>
      </c>
      <c r="K320" s="314"/>
      <c r="L320" s="6">
        <f t="shared" ref="L320:L328" si="122">SUM(D320/B320,F320/B320,H320/B320,J320/B320)/4</f>
        <v>0.7142857142857143</v>
      </c>
      <c r="M320" s="273"/>
      <c r="N320" s="4">
        <f t="shared" ref="N320:N328" si="123">SUM(C320,E320,G320,I320)</f>
        <v>24</v>
      </c>
      <c r="O320" s="51">
        <f t="shared" ref="O320:O328" si="124">SUM(C320*D320,E320*F320,G320*H320,I320*J320)</f>
        <v>1200</v>
      </c>
      <c r="P320" s="63">
        <f t="shared" si="121"/>
        <v>857.14285714285711</v>
      </c>
    </row>
    <row r="321" spans="1:16" ht="15.75" thickBot="1" x14ac:dyDescent="0.3">
      <c r="A321" s="17" t="s">
        <v>74</v>
      </c>
      <c r="B321" s="5">
        <v>60</v>
      </c>
      <c r="C321" s="3">
        <v>6</v>
      </c>
      <c r="D321" s="3">
        <v>50</v>
      </c>
      <c r="E321" s="3">
        <v>6</v>
      </c>
      <c r="F321" s="3">
        <v>50</v>
      </c>
      <c r="G321" s="3">
        <v>8</v>
      </c>
      <c r="H321" s="3">
        <v>50</v>
      </c>
      <c r="I321" s="3"/>
      <c r="J321" s="3"/>
      <c r="K321" s="314"/>
      <c r="L321" s="6">
        <f>SUM(D321/B321,F321/B321,H321/B321,J321/B321)/3</f>
        <v>0.83333333333333337</v>
      </c>
      <c r="M321" s="273"/>
      <c r="N321" s="4">
        <f t="shared" si="123"/>
        <v>20</v>
      </c>
      <c r="O321" s="51">
        <f t="shared" si="124"/>
        <v>1000</v>
      </c>
      <c r="P321" s="63">
        <f t="shared" si="121"/>
        <v>833.33333333333337</v>
      </c>
    </row>
    <row r="322" spans="1:16" ht="15.75" thickBot="1" x14ac:dyDescent="0.3">
      <c r="A322" s="17" t="s">
        <v>99</v>
      </c>
      <c r="B322" s="5"/>
      <c r="C322" s="3"/>
      <c r="D322" s="3"/>
      <c r="E322" s="3"/>
      <c r="F322" s="3"/>
      <c r="G322" s="3"/>
      <c r="H322" s="3"/>
      <c r="I322" s="3"/>
      <c r="J322" s="3"/>
      <c r="K322" s="314"/>
      <c r="L322" s="6"/>
      <c r="M322" s="273"/>
      <c r="N322" s="4">
        <f t="shared" ref="N322" si="125">SUM(C322,E322,G322,I322)</f>
        <v>0</v>
      </c>
      <c r="O322" s="51">
        <f t="shared" ref="O322" si="126">SUM(C322*D322,E322*F322,G322*H322,I322*J322)</f>
        <v>0</v>
      </c>
      <c r="P322" s="63">
        <v>200</v>
      </c>
    </row>
    <row r="323" spans="1:16" ht="15.75" thickBot="1" x14ac:dyDescent="0.3">
      <c r="A323" s="17" t="s">
        <v>174</v>
      </c>
      <c r="B323" s="5">
        <v>15</v>
      </c>
      <c r="C323" s="3">
        <v>12</v>
      </c>
      <c r="D323" s="3">
        <v>8</v>
      </c>
      <c r="E323" s="3">
        <v>12</v>
      </c>
      <c r="F323" s="3">
        <v>8</v>
      </c>
      <c r="G323" s="3">
        <v>10</v>
      </c>
      <c r="H323" s="3">
        <v>8</v>
      </c>
      <c r="I323" s="3">
        <v>10</v>
      </c>
      <c r="J323" s="3">
        <v>8</v>
      </c>
      <c r="K323" s="314"/>
      <c r="L323" s="6">
        <f t="shared" si="122"/>
        <v>0.53333333333333333</v>
      </c>
      <c r="M323" s="273"/>
      <c r="N323" s="4">
        <f t="shared" si="123"/>
        <v>44</v>
      </c>
      <c r="O323" s="51">
        <f t="shared" si="124"/>
        <v>352</v>
      </c>
      <c r="P323" s="63">
        <f t="shared" si="121"/>
        <v>187.73333333333332</v>
      </c>
    </row>
    <row r="324" spans="1:16" ht="15.75" thickBot="1" x14ac:dyDescent="0.3">
      <c r="A324" s="18" t="s">
        <v>31</v>
      </c>
      <c r="B324" s="16">
        <v>30</v>
      </c>
      <c r="C324" s="3">
        <v>8</v>
      </c>
      <c r="D324" s="3">
        <v>20</v>
      </c>
      <c r="E324" s="3">
        <v>8</v>
      </c>
      <c r="F324" s="3">
        <v>20</v>
      </c>
      <c r="G324" s="3">
        <v>8</v>
      </c>
      <c r="H324" s="3">
        <v>20</v>
      </c>
      <c r="I324" s="13"/>
      <c r="J324" s="13"/>
      <c r="K324" s="314"/>
      <c r="L324" s="6">
        <f>SUM(D324/B324,F324/B324,H324/B324,J324/B324)/3</f>
        <v>0.66666666666666663</v>
      </c>
      <c r="M324" s="273"/>
      <c r="N324" s="4">
        <f t="shared" si="123"/>
        <v>24</v>
      </c>
      <c r="O324" s="51">
        <f t="shared" si="124"/>
        <v>480</v>
      </c>
      <c r="P324" s="63">
        <f t="shared" si="121"/>
        <v>320</v>
      </c>
    </row>
    <row r="325" spans="1:16" ht="15.75" thickBot="1" x14ac:dyDescent="0.3">
      <c r="A325" s="17" t="s">
        <v>75</v>
      </c>
      <c r="B325" s="5">
        <v>45</v>
      </c>
      <c r="C325" s="3">
        <v>15</v>
      </c>
      <c r="D325" s="3">
        <v>20</v>
      </c>
      <c r="E325" s="3">
        <v>15</v>
      </c>
      <c r="F325" s="3">
        <v>20</v>
      </c>
      <c r="G325" s="3">
        <v>10</v>
      </c>
      <c r="H325" s="122">
        <v>20</v>
      </c>
      <c r="I325" s="13"/>
      <c r="J325" s="15"/>
      <c r="K325" s="314"/>
      <c r="L325" s="6">
        <f>SUM(D325/B325,F325/B325,H325/B325,J325/B325)/2</f>
        <v>0.66666666666666663</v>
      </c>
      <c r="M325" s="273"/>
      <c r="N325" s="4">
        <f t="shared" si="123"/>
        <v>40</v>
      </c>
      <c r="O325" s="51">
        <f t="shared" si="124"/>
        <v>800</v>
      </c>
      <c r="P325" s="63">
        <f t="shared" si="121"/>
        <v>533.33333333333326</v>
      </c>
    </row>
    <row r="326" spans="1:16" ht="15.75" thickBot="1" x14ac:dyDescent="0.3">
      <c r="A326" s="17" t="s">
        <v>68</v>
      </c>
      <c r="B326" s="5">
        <v>40</v>
      </c>
      <c r="C326" s="3">
        <v>10</v>
      </c>
      <c r="D326" s="3">
        <v>20</v>
      </c>
      <c r="E326" s="3">
        <v>10</v>
      </c>
      <c r="F326" s="3">
        <v>20</v>
      </c>
      <c r="G326" s="3">
        <v>10</v>
      </c>
      <c r="H326" s="122">
        <v>20</v>
      </c>
      <c r="I326" s="120"/>
      <c r="J326" s="14"/>
      <c r="K326" s="314"/>
      <c r="L326" s="6">
        <f>SUM(D326/B326,F326/B326,H326/B326,J326/B326)/3</f>
        <v>0.5</v>
      </c>
      <c r="M326" s="273"/>
      <c r="N326" s="4">
        <f t="shared" si="123"/>
        <v>30</v>
      </c>
      <c r="O326" s="51">
        <f t="shared" si="124"/>
        <v>600</v>
      </c>
      <c r="P326" s="63">
        <f t="shared" si="121"/>
        <v>300</v>
      </c>
    </row>
    <row r="327" spans="1:16" ht="15.75" thickBot="1" x14ac:dyDescent="0.3">
      <c r="A327" s="17" t="s">
        <v>214</v>
      </c>
      <c r="B327" s="5"/>
      <c r="C327" s="3"/>
      <c r="D327" s="3"/>
      <c r="E327" s="3"/>
      <c r="F327" s="3"/>
      <c r="G327" s="3"/>
      <c r="H327" s="122"/>
      <c r="I327" s="120"/>
      <c r="J327" s="14"/>
      <c r="K327" s="314"/>
      <c r="L327" s="6"/>
      <c r="M327" s="273"/>
      <c r="N327" s="4"/>
      <c r="O327" s="51"/>
      <c r="P327" s="63">
        <v>300</v>
      </c>
    </row>
    <row r="328" spans="1:16" ht="15.75" thickBot="1" x14ac:dyDescent="0.3">
      <c r="A328" s="17" t="s">
        <v>69</v>
      </c>
      <c r="B328" s="5">
        <v>85</v>
      </c>
      <c r="C328" s="3">
        <v>12</v>
      </c>
      <c r="D328" s="3">
        <v>30</v>
      </c>
      <c r="E328" s="3">
        <v>10</v>
      </c>
      <c r="F328" s="3">
        <v>50</v>
      </c>
      <c r="G328" s="3">
        <v>10</v>
      </c>
      <c r="H328" s="3">
        <v>50</v>
      </c>
      <c r="I328" s="13">
        <v>8</v>
      </c>
      <c r="J328" s="3">
        <v>70</v>
      </c>
      <c r="K328" s="314"/>
      <c r="L328" s="6">
        <f t="shared" si="122"/>
        <v>0.58823529411764697</v>
      </c>
      <c r="M328" s="273"/>
      <c r="N328" s="4">
        <f t="shared" si="123"/>
        <v>40</v>
      </c>
      <c r="O328" s="51">
        <f t="shared" si="124"/>
        <v>1920</v>
      </c>
      <c r="P328" s="63">
        <f t="shared" si="121"/>
        <v>1129.4117647058822</v>
      </c>
    </row>
    <row r="329" spans="1:16" ht="15.75" thickBot="1" x14ac:dyDescent="0.3">
      <c r="A329" s="69" t="s">
        <v>6</v>
      </c>
      <c r="B329" s="8"/>
      <c r="C329" s="9">
        <f t="shared" ref="C329:J329" si="127">SUM(C319:C328)</f>
        <v>77</v>
      </c>
      <c r="D329" s="9">
        <f t="shared" si="127"/>
        <v>248</v>
      </c>
      <c r="E329" s="9">
        <f t="shared" si="127"/>
        <v>75</v>
      </c>
      <c r="F329" s="9">
        <f t="shared" si="127"/>
        <v>288</v>
      </c>
      <c r="G329" s="9">
        <f t="shared" si="127"/>
        <v>70</v>
      </c>
      <c r="H329" s="9">
        <f t="shared" si="127"/>
        <v>308</v>
      </c>
      <c r="I329" s="9">
        <f t="shared" si="127"/>
        <v>32</v>
      </c>
      <c r="J329" s="9">
        <f t="shared" si="127"/>
        <v>238</v>
      </c>
      <c r="K329" s="315"/>
      <c r="L329" s="84">
        <f>AVERAGE(L319:L328)</f>
        <v>0.63424369747899156</v>
      </c>
      <c r="M329" s="274"/>
      <c r="N329" s="52">
        <f>SUM(N319:N328)</f>
        <v>254</v>
      </c>
      <c r="O329" s="71">
        <f>SUM(O319:O328)</f>
        <v>8912</v>
      </c>
      <c r="P329" s="64">
        <f>SUM(P319:P328)</f>
        <v>6123.8117647058816</v>
      </c>
    </row>
    <row r="332" spans="1:16" ht="15.75" x14ac:dyDescent="0.25">
      <c r="A332" s="304" t="s">
        <v>109</v>
      </c>
      <c r="B332" s="305"/>
      <c r="C332" s="81">
        <f>SUM(P282,P329)</f>
        <v>10478.321568627449</v>
      </c>
    </row>
    <row r="333" spans="1:16" ht="15.75" x14ac:dyDescent="0.25">
      <c r="A333" s="304" t="s">
        <v>110</v>
      </c>
      <c r="B333" s="305"/>
      <c r="C333" s="81">
        <f>SUM(P290,P304,P314)</f>
        <v>16462</v>
      </c>
    </row>
    <row r="334" spans="1:16" ht="15.75" x14ac:dyDescent="0.25">
      <c r="A334" s="306" t="s">
        <v>77</v>
      </c>
      <c r="B334" s="307"/>
      <c r="C334" s="82">
        <f>SUM(C332,C333)</f>
        <v>26940.321568627449</v>
      </c>
    </row>
  </sheetData>
  <mergeCells count="273">
    <mergeCell ref="N284:O284"/>
    <mergeCell ref="K285:M285"/>
    <mergeCell ref="K286:K290"/>
    <mergeCell ref="M286:M290"/>
    <mergeCell ref="B291:C291"/>
    <mergeCell ref="D291:J291"/>
    <mergeCell ref="K184:K194"/>
    <mergeCell ref="M184:M194"/>
    <mergeCell ref="M199:M204"/>
    <mergeCell ref="B205:C205"/>
    <mergeCell ref="A263:B263"/>
    <mergeCell ref="A243:A244"/>
    <mergeCell ref="B243:B244"/>
    <mergeCell ref="C243:D243"/>
    <mergeCell ref="E243:F243"/>
    <mergeCell ref="G243:H243"/>
    <mergeCell ref="I243:J243"/>
    <mergeCell ref="K243:M243"/>
    <mergeCell ref="N243:O243"/>
    <mergeCell ref="K244:M244"/>
    <mergeCell ref="K245:K257"/>
    <mergeCell ref="M245:M257"/>
    <mergeCell ref="B258:J258"/>
    <mergeCell ref="A261:B261"/>
    <mergeCell ref="K162:M162"/>
    <mergeCell ref="N162:O162"/>
    <mergeCell ref="K163:M163"/>
    <mergeCell ref="K164:K165"/>
    <mergeCell ref="M164:M165"/>
    <mergeCell ref="A182:A183"/>
    <mergeCell ref="C182:D182"/>
    <mergeCell ref="E182:F182"/>
    <mergeCell ref="G182:H182"/>
    <mergeCell ref="I182:J182"/>
    <mergeCell ref="K182:M182"/>
    <mergeCell ref="N182:O182"/>
    <mergeCell ref="K183:M183"/>
    <mergeCell ref="A162:A163"/>
    <mergeCell ref="B162:B164"/>
    <mergeCell ref="C162:D162"/>
    <mergeCell ref="E162:F162"/>
    <mergeCell ref="G162:H162"/>
    <mergeCell ref="I162:J162"/>
    <mergeCell ref="A167:B167"/>
    <mergeCell ref="A168:B168"/>
    <mergeCell ref="A169:B169"/>
    <mergeCell ref="A180:H180"/>
    <mergeCell ref="N54:O54"/>
    <mergeCell ref="K55:M55"/>
    <mergeCell ref="A69:B69"/>
    <mergeCell ref="A70:B70"/>
    <mergeCell ref="K85:M85"/>
    <mergeCell ref="N85:O85"/>
    <mergeCell ref="K86:M86"/>
    <mergeCell ref="K87:K104"/>
    <mergeCell ref="M87:M104"/>
    <mergeCell ref="K56:K65"/>
    <mergeCell ref="M56:M65"/>
    <mergeCell ref="B66:J66"/>
    <mergeCell ref="A54:A55"/>
    <mergeCell ref="B54:B55"/>
    <mergeCell ref="C54:D54"/>
    <mergeCell ref="E54:F54"/>
    <mergeCell ref="G54:H54"/>
    <mergeCell ref="I54:J54"/>
    <mergeCell ref="K54:M54"/>
    <mergeCell ref="L83:P83"/>
    <mergeCell ref="A71:B71"/>
    <mergeCell ref="N127:O127"/>
    <mergeCell ref="K128:M128"/>
    <mergeCell ref="K129:K139"/>
    <mergeCell ref="M129:M139"/>
    <mergeCell ref="N144:O144"/>
    <mergeCell ref="B83:C83"/>
    <mergeCell ref="A73:H73"/>
    <mergeCell ref="L73:P73"/>
    <mergeCell ref="A75:A76"/>
    <mergeCell ref="B75:B81"/>
    <mergeCell ref="C75:D75"/>
    <mergeCell ref="E75:F75"/>
    <mergeCell ref="G75:H75"/>
    <mergeCell ref="I75:J75"/>
    <mergeCell ref="K75:M75"/>
    <mergeCell ref="N75:O75"/>
    <mergeCell ref="K76:M76"/>
    <mergeCell ref="K77:K82"/>
    <mergeCell ref="M77:M82"/>
    <mergeCell ref="A85:A86"/>
    <mergeCell ref="C85:D85"/>
    <mergeCell ref="E85:F85"/>
    <mergeCell ref="G85:H85"/>
    <mergeCell ref="I85:J85"/>
    <mergeCell ref="A2:H2"/>
    <mergeCell ref="B26:J26"/>
    <mergeCell ref="I4:J4"/>
    <mergeCell ref="K4:M4"/>
    <mergeCell ref="K16:K25"/>
    <mergeCell ref="M16:M25"/>
    <mergeCell ref="M30:M37"/>
    <mergeCell ref="I28:J28"/>
    <mergeCell ref="K28:M28"/>
    <mergeCell ref="K29:M29"/>
    <mergeCell ref="K30:K37"/>
    <mergeCell ref="E28:F28"/>
    <mergeCell ref="G28:H28"/>
    <mergeCell ref="A4:A5"/>
    <mergeCell ref="B4:B10"/>
    <mergeCell ref="K5:M5"/>
    <mergeCell ref="K6:K11"/>
    <mergeCell ref="C4:D4"/>
    <mergeCell ref="E4:F4"/>
    <mergeCell ref="G4:H4"/>
    <mergeCell ref="N40:O40"/>
    <mergeCell ref="K41:M41"/>
    <mergeCell ref="K42:K52"/>
    <mergeCell ref="M42:M52"/>
    <mergeCell ref="L2:P2"/>
    <mergeCell ref="N28:O28"/>
    <mergeCell ref="N4:O4"/>
    <mergeCell ref="M6:M11"/>
    <mergeCell ref="K14:M14"/>
    <mergeCell ref="N14:O14"/>
    <mergeCell ref="K15:M15"/>
    <mergeCell ref="A40:A41"/>
    <mergeCell ref="C40:D40"/>
    <mergeCell ref="E40:F40"/>
    <mergeCell ref="G40:H40"/>
    <mergeCell ref="I40:J40"/>
    <mergeCell ref="K40:M40"/>
    <mergeCell ref="B12:C12"/>
    <mergeCell ref="A28:A29"/>
    <mergeCell ref="B28:B36"/>
    <mergeCell ref="C28:D28"/>
    <mergeCell ref="A14:A15"/>
    <mergeCell ref="C14:D14"/>
    <mergeCell ref="E14:F14"/>
    <mergeCell ref="G14:H14"/>
    <mergeCell ref="I14:J14"/>
    <mergeCell ref="B14:B15"/>
    <mergeCell ref="A38:J38"/>
    <mergeCell ref="I106:J106"/>
    <mergeCell ref="K106:M106"/>
    <mergeCell ref="N106:O106"/>
    <mergeCell ref="K108:K114"/>
    <mergeCell ref="M108:M114"/>
    <mergeCell ref="A106:A107"/>
    <mergeCell ref="B106:B113"/>
    <mergeCell ref="C106:D106"/>
    <mergeCell ref="E106:F106"/>
    <mergeCell ref="K107:M107"/>
    <mergeCell ref="G127:H127"/>
    <mergeCell ref="I127:J127"/>
    <mergeCell ref="K127:M127"/>
    <mergeCell ref="G144:H144"/>
    <mergeCell ref="I144:J144"/>
    <mergeCell ref="K144:M144"/>
    <mergeCell ref="K145:M145"/>
    <mergeCell ref="A144:A145"/>
    <mergeCell ref="B144:B145"/>
    <mergeCell ref="C144:D144"/>
    <mergeCell ref="E144:F144"/>
    <mergeCell ref="B115:C115"/>
    <mergeCell ref="G106:H106"/>
    <mergeCell ref="E207:F207"/>
    <mergeCell ref="G207:H207"/>
    <mergeCell ref="E70:P71"/>
    <mergeCell ref="L180:P180"/>
    <mergeCell ref="A197:A198"/>
    <mergeCell ref="B197:B203"/>
    <mergeCell ref="C197:D197"/>
    <mergeCell ref="E197:F197"/>
    <mergeCell ref="G197:H197"/>
    <mergeCell ref="I197:J197"/>
    <mergeCell ref="K197:M197"/>
    <mergeCell ref="N197:O197"/>
    <mergeCell ref="K198:M198"/>
    <mergeCell ref="K199:K204"/>
    <mergeCell ref="L115:P115"/>
    <mergeCell ref="B125:C125"/>
    <mergeCell ref="K146:K159"/>
    <mergeCell ref="M146:M159"/>
    <mergeCell ref="B160:J160"/>
    <mergeCell ref="A127:A128"/>
    <mergeCell ref="C127:D127"/>
    <mergeCell ref="E127:F127"/>
    <mergeCell ref="A262:B262"/>
    <mergeCell ref="B238:C238"/>
    <mergeCell ref="I207:J207"/>
    <mergeCell ref="K207:M207"/>
    <mergeCell ref="N207:O207"/>
    <mergeCell ref="K208:M208"/>
    <mergeCell ref="K209:K226"/>
    <mergeCell ref="M209:M226"/>
    <mergeCell ref="A228:A229"/>
    <mergeCell ref="B228:B236"/>
    <mergeCell ref="C228:D228"/>
    <mergeCell ref="E228:F228"/>
    <mergeCell ref="G228:H228"/>
    <mergeCell ref="I228:J228"/>
    <mergeCell ref="K228:M228"/>
    <mergeCell ref="N228:O228"/>
    <mergeCell ref="K229:M229"/>
    <mergeCell ref="K230:K237"/>
    <mergeCell ref="M230:M237"/>
    <mergeCell ref="A207:A208"/>
    <mergeCell ref="C207:D207"/>
    <mergeCell ref="L267:P267"/>
    <mergeCell ref="A306:A307"/>
    <mergeCell ref="C306:D306"/>
    <mergeCell ref="E306:F306"/>
    <mergeCell ref="A270:A271"/>
    <mergeCell ref="C270:D270"/>
    <mergeCell ref="E270:F270"/>
    <mergeCell ref="G270:H270"/>
    <mergeCell ref="I270:J270"/>
    <mergeCell ref="C296:D296"/>
    <mergeCell ref="E296:F296"/>
    <mergeCell ref="G296:H296"/>
    <mergeCell ref="I296:J296"/>
    <mergeCell ref="B306:B313"/>
    <mergeCell ref="G306:H306"/>
    <mergeCell ref="I306:J306"/>
    <mergeCell ref="A284:A285"/>
    <mergeCell ref="B284:B289"/>
    <mergeCell ref="C284:D284"/>
    <mergeCell ref="E284:F284"/>
    <mergeCell ref="G284:H284"/>
    <mergeCell ref="I284:J284"/>
    <mergeCell ref="K272:K282"/>
    <mergeCell ref="K284:M284"/>
    <mergeCell ref="N317:O317"/>
    <mergeCell ref="K318:M318"/>
    <mergeCell ref="K319:K329"/>
    <mergeCell ref="M319:M329"/>
    <mergeCell ref="K317:M317"/>
    <mergeCell ref="K308:K314"/>
    <mergeCell ref="M308:M314"/>
    <mergeCell ref="K306:M306"/>
    <mergeCell ref="N306:O306"/>
    <mergeCell ref="K307:M307"/>
    <mergeCell ref="A332:B332"/>
    <mergeCell ref="A333:B333"/>
    <mergeCell ref="A334:B334"/>
    <mergeCell ref="A317:A318"/>
    <mergeCell ref="B317:B318"/>
    <mergeCell ref="C317:D317"/>
    <mergeCell ref="E317:F317"/>
    <mergeCell ref="G317:H317"/>
    <mergeCell ref="I317:J317"/>
    <mergeCell ref="M272:M282"/>
    <mergeCell ref="A296:A297"/>
    <mergeCell ref="B296:B303"/>
    <mergeCell ref="L125:P125"/>
    <mergeCell ref="A117:A118"/>
    <mergeCell ref="B117:B123"/>
    <mergeCell ref="C117:D117"/>
    <mergeCell ref="E117:F117"/>
    <mergeCell ref="G117:H117"/>
    <mergeCell ref="I117:J117"/>
    <mergeCell ref="K117:M117"/>
    <mergeCell ref="N117:O117"/>
    <mergeCell ref="K118:M118"/>
    <mergeCell ref="K119:K124"/>
    <mergeCell ref="M119:M124"/>
    <mergeCell ref="K296:M296"/>
    <mergeCell ref="N296:O296"/>
    <mergeCell ref="K297:M297"/>
    <mergeCell ref="K298:K304"/>
    <mergeCell ref="M298:M304"/>
    <mergeCell ref="K270:M270"/>
    <mergeCell ref="N270:O270"/>
    <mergeCell ref="K271:M271"/>
    <mergeCell ref="A267:H267"/>
  </mergeCells>
  <pageMargins left="0.7" right="0.7" top="0.75" bottom="0.75" header="0.3" footer="0.3"/>
  <pageSetup orientation="landscape" r:id="rId1"/>
  <rowBreaks count="7" manualBreakCount="7">
    <brk id="26" max="16383" man="1"/>
    <brk id="53" max="16383" man="1"/>
    <brk id="71" max="16383" man="1"/>
    <brk id="83" max="16383" man="1"/>
    <brk id="105" max="16383" man="1"/>
    <brk id="266" max="16383" man="1"/>
    <brk id="3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P189"/>
  <sheetViews>
    <sheetView topLeftCell="A169" zoomScaleNormal="100" workbookViewId="0">
      <selection activeCell="C189" sqref="C189:D189"/>
    </sheetView>
  </sheetViews>
  <sheetFormatPr defaultRowHeight="15" x14ac:dyDescent="0.25"/>
  <cols>
    <col min="1" max="1" width="24.5703125" customWidth="1"/>
    <col min="2" max="2" width="4.42578125" customWidth="1"/>
    <col min="3" max="3" width="5.28515625" customWidth="1"/>
    <col min="4" max="10" width="6.7109375" customWidth="1"/>
    <col min="11" max="11" width="4" customWidth="1"/>
    <col min="12" max="12" width="6.7109375" customWidth="1"/>
    <col min="13" max="13" width="3.42578125" customWidth="1"/>
    <col min="14" max="15" width="6.7109375" customWidth="1"/>
    <col min="16" max="16" width="7.42578125" customWidth="1"/>
  </cols>
  <sheetData>
    <row r="1" spans="1:16" x14ac:dyDescent="0.25">
      <c r="P1" s="53"/>
    </row>
    <row r="2" spans="1:16" ht="21" x14ac:dyDescent="0.35">
      <c r="A2" s="303" t="s">
        <v>92</v>
      </c>
      <c r="B2" s="337"/>
      <c r="C2" s="337"/>
      <c r="D2" s="337"/>
      <c r="E2" s="337"/>
      <c r="F2" s="337"/>
      <c r="G2" s="337"/>
      <c r="H2" s="337"/>
      <c r="I2" s="75"/>
      <c r="J2" s="76" t="s">
        <v>14</v>
      </c>
      <c r="K2" s="75"/>
      <c r="L2" s="335" t="s">
        <v>185</v>
      </c>
      <c r="M2" s="336"/>
      <c r="N2" s="336"/>
      <c r="O2" s="336"/>
      <c r="P2" s="336"/>
    </row>
    <row r="3" spans="1:16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32"/>
      <c r="L3" s="32"/>
      <c r="M3" s="49"/>
      <c r="N3" s="20"/>
      <c r="O3" s="20"/>
      <c r="P3" s="54"/>
    </row>
    <row r="4" spans="1:16" ht="15.75" customHeight="1" thickBot="1" x14ac:dyDescent="0.3">
      <c r="A4" s="275" t="s">
        <v>93</v>
      </c>
      <c r="B4" s="277"/>
      <c r="C4" s="281" t="s">
        <v>1</v>
      </c>
      <c r="D4" s="282"/>
      <c r="E4" s="281" t="s">
        <v>2</v>
      </c>
      <c r="F4" s="282"/>
      <c r="G4" s="281" t="s">
        <v>3</v>
      </c>
      <c r="H4" s="282"/>
      <c r="I4" s="281" t="s">
        <v>4</v>
      </c>
      <c r="J4" s="282"/>
      <c r="K4" s="298" t="s">
        <v>5</v>
      </c>
      <c r="L4" s="299"/>
      <c r="M4" s="300"/>
      <c r="N4" s="312" t="s">
        <v>6</v>
      </c>
      <c r="O4" s="328"/>
      <c r="P4" s="58" t="s">
        <v>7</v>
      </c>
    </row>
    <row r="5" spans="1:16" ht="15.75" customHeight="1" thickBot="1" x14ac:dyDescent="0.3">
      <c r="A5" s="276"/>
      <c r="B5" s="278"/>
      <c r="C5" s="123" t="s">
        <v>8</v>
      </c>
      <c r="D5" s="3" t="s">
        <v>12</v>
      </c>
      <c r="E5" s="3" t="s">
        <v>8</v>
      </c>
      <c r="F5" s="3" t="s">
        <v>12</v>
      </c>
      <c r="G5" s="3" t="s">
        <v>8</v>
      </c>
      <c r="H5" s="3" t="s">
        <v>12</v>
      </c>
      <c r="I5" s="3" t="s">
        <v>8</v>
      </c>
      <c r="J5" s="3" t="s">
        <v>12</v>
      </c>
      <c r="K5" s="288" t="s">
        <v>13</v>
      </c>
      <c r="L5" s="289"/>
      <c r="M5" s="290"/>
      <c r="N5" s="4" t="s">
        <v>8</v>
      </c>
      <c r="O5" s="4" t="s">
        <v>12</v>
      </c>
      <c r="P5" s="59" t="s">
        <v>11</v>
      </c>
    </row>
    <row r="6" spans="1:16" ht="15.75" customHeight="1" thickBot="1" x14ac:dyDescent="0.3">
      <c r="A6" s="17" t="s">
        <v>27</v>
      </c>
      <c r="B6" s="278"/>
      <c r="C6" s="123">
        <v>1</v>
      </c>
      <c r="D6" s="3">
        <v>800</v>
      </c>
      <c r="E6" s="3"/>
      <c r="F6" s="3"/>
      <c r="G6" s="3"/>
      <c r="H6" s="3"/>
      <c r="I6" s="3"/>
      <c r="J6" s="3"/>
      <c r="K6" s="291" t="s">
        <v>26</v>
      </c>
      <c r="L6" s="3">
        <v>0.3</v>
      </c>
      <c r="M6" s="272"/>
      <c r="N6" s="4">
        <f t="shared" ref="N6:N9" si="0">SUM(C6,E6,G6,I6)</f>
        <v>1</v>
      </c>
      <c r="O6" s="4">
        <f>SUM(C6*D6,E6*F6,G6*H6,I6*J6)</f>
        <v>800</v>
      </c>
      <c r="P6" s="59">
        <f t="shared" ref="P6:P9" si="1">O6*L6</f>
        <v>240</v>
      </c>
    </row>
    <row r="7" spans="1:16" ht="15.75" thickBot="1" x14ac:dyDescent="0.3">
      <c r="A7" s="17" t="s">
        <v>213</v>
      </c>
      <c r="B7" s="278"/>
      <c r="C7" s="123">
        <v>4</v>
      </c>
      <c r="D7" s="3">
        <v>30</v>
      </c>
      <c r="E7" s="3">
        <v>4</v>
      </c>
      <c r="F7" s="3">
        <v>30</v>
      </c>
      <c r="G7" s="3">
        <v>4</v>
      </c>
      <c r="H7" s="3">
        <v>30</v>
      </c>
      <c r="I7" s="3">
        <v>4</v>
      </c>
      <c r="J7" s="3">
        <v>30</v>
      </c>
      <c r="K7" s="292"/>
      <c r="L7" s="3">
        <v>0.7</v>
      </c>
      <c r="M7" s="273"/>
      <c r="N7" s="4">
        <f t="shared" si="0"/>
        <v>16</v>
      </c>
      <c r="O7" s="4">
        <f t="shared" ref="O7:O9" si="2">SUM(C7*D7,E7*F7,G7*H7,I7*J7)</f>
        <v>480</v>
      </c>
      <c r="P7" s="59">
        <f>O7*L7*7</f>
        <v>2352</v>
      </c>
    </row>
    <row r="8" spans="1:16" ht="15.75" thickBot="1" x14ac:dyDescent="0.3">
      <c r="A8" s="17" t="s">
        <v>215</v>
      </c>
      <c r="B8" s="278"/>
      <c r="C8" s="123">
        <v>4</v>
      </c>
      <c r="D8" s="3">
        <v>120</v>
      </c>
      <c r="E8" s="3"/>
      <c r="F8" s="3"/>
      <c r="G8" s="3"/>
      <c r="H8" s="3"/>
      <c r="I8" s="3"/>
      <c r="J8" s="3"/>
      <c r="K8" s="292"/>
      <c r="L8" s="3">
        <v>0.9</v>
      </c>
      <c r="M8" s="273"/>
      <c r="N8" s="4">
        <f t="shared" si="0"/>
        <v>4</v>
      </c>
      <c r="O8" s="4">
        <f t="shared" si="2"/>
        <v>480</v>
      </c>
      <c r="P8" s="59">
        <f>O8*L8*7</f>
        <v>3024</v>
      </c>
    </row>
    <row r="9" spans="1:16" ht="15.75" thickBot="1" x14ac:dyDescent="0.3">
      <c r="A9" s="17" t="s">
        <v>146</v>
      </c>
      <c r="B9" s="279"/>
      <c r="C9" s="123">
        <v>1</v>
      </c>
      <c r="D9" s="3">
        <v>800</v>
      </c>
      <c r="E9" s="3"/>
      <c r="F9" s="3"/>
      <c r="G9" s="3"/>
      <c r="H9" s="3"/>
      <c r="I9" s="3"/>
      <c r="J9" s="3"/>
      <c r="K9" s="292"/>
      <c r="L9" s="3">
        <v>0.3</v>
      </c>
      <c r="M9" s="273"/>
      <c r="N9" s="19">
        <f t="shared" si="0"/>
        <v>1</v>
      </c>
      <c r="O9" s="19">
        <f t="shared" si="2"/>
        <v>800</v>
      </c>
      <c r="P9" s="60">
        <f t="shared" si="1"/>
        <v>240</v>
      </c>
    </row>
    <row r="10" spans="1:16" ht="15.75" thickBot="1" x14ac:dyDescent="0.3">
      <c r="A10" s="69" t="s">
        <v>6</v>
      </c>
      <c r="B10" s="8"/>
      <c r="C10" s="70">
        <f t="shared" ref="C10:J10" si="3">SUM(C4:C9)</f>
        <v>10</v>
      </c>
      <c r="D10" s="70">
        <f t="shared" si="3"/>
        <v>1750</v>
      </c>
      <c r="E10" s="70">
        <f t="shared" si="3"/>
        <v>4</v>
      </c>
      <c r="F10" s="86">
        <f t="shared" si="3"/>
        <v>30</v>
      </c>
      <c r="G10" s="72">
        <f t="shared" si="3"/>
        <v>4</v>
      </c>
      <c r="H10" s="72">
        <f t="shared" si="3"/>
        <v>30</v>
      </c>
      <c r="I10" s="70">
        <f t="shared" si="3"/>
        <v>4</v>
      </c>
      <c r="J10" s="86">
        <f t="shared" si="3"/>
        <v>30</v>
      </c>
      <c r="K10" s="293"/>
      <c r="L10" s="85">
        <f>AVERAGE(L6:L9)</f>
        <v>0.54999999999999993</v>
      </c>
      <c r="M10" s="274"/>
      <c r="N10" s="70">
        <f>SUM(N4:N9)</f>
        <v>22</v>
      </c>
      <c r="O10" s="70">
        <f>SUM(O4:O9)</f>
        <v>2560</v>
      </c>
      <c r="P10" s="61">
        <f>SUM(P4:P9)</f>
        <v>5856</v>
      </c>
    </row>
    <row r="11" spans="1:16" ht="15.75" x14ac:dyDescent="0.25">
      <c r="A11" s="41" t="s">
        <v>37</v>
      </c>
      <c r="B11" s="371"/>
      <c r="C11" s="372"/>
      <c r="D11" s="353"/>
      <c r="E11" s="353"/>
      <c r="F11" s="353"/>
      <c r="G11" s="353"/>
      <c r="H11" s="353"/>
      <c r="I11" s="353"/>
      <c r="J11" s="353"/>
      <c r="K11" s="34"/>
      <c r="L11" s="32"/>
      <c r="M11" s="32"/>
      <c r="N11" s="20"/>
      <c r="O11" s="20"/>
      <c r="P11" s="54"/>
    </row>
    <row r="12" spans="1:16" ht="15.75" thickBot="1" x14ac:dyDescent="0.3">
      <c r="P12" s="53"/>
    </row>
    <row r="13" spans="1:16" ht="15.75" customHeight="1" thickBot="1" x14ac:dyDescent="0.3">
      <c r="A13" s="363" t="s">
        <v>94</v>
      </c>
      <c r="B13" s="377" t="s">
        <v>0</v>
      </c>
      <c r="C13" s="376" t="s">
        <v>1</v>
      </c>
      <c r="D13" s="376"/>
      <c r="E13" s="376" t="s">
        <v>2</v>
      </c>
      <c r="F13" s="376"/>
      <c r="G13" s="376" t="s">
        <v>3</v>
      </c>
      <c r="H13" s="376"/>
      <c r="I13" s="376" t="s">
        <v>4</v>
      </c>
      <c r="J13" s="376"/>
      <c r="K13" s="366" t="s">
        <v>5</v>
      </c>
      <c r="L13" s="366"/>
      <c r="M13" s="366"/>
      <c r="N13" s="358" t="s">
        <v>6</v>
      </c>
      <c r="O13" s="358"/>
      <c r="P13" s="139" t="s">
        <v>7</v>
      </c>
    </row>
    <row r="14" spans="1:16" ht="15.75" customHeight="1" thickBot="1" x14ac:dyDescent="0.3">
      <c r="A14" s="363"/>
      <c r="B14" s="378"/>
      <c r="C14" s="243" t="s">
        <v>8</v>
      </c>
      <c r="D14" s="243" t="s">
        <v>9</v>
      </c>
      <c r="E14" s="243" t="s">
        <v>8</v>
      </c>
      <c r="F14" s="243" t="s">
        <v>9</v>
      </c>
      <c r="G14" s="243" t="s">
        <v>8</v>
      </c>
      <c r="H14" s="243" t="s">
        <v>9</v>
      </c>
      <c r="I14" s="243" t="s">
        <v>8</v>
      </c>
      <c r="J14" s="243" t="s">
        <v>9</v>
      </c>
      <c r="K14" s="361" t="s">
        <v>10</v>
      </c>
      <c r="L14" s="361"/>
      <c r="M14" s="361"/>
      <c r="N14" s="140" t="s">
        <v>8</v>
      </c>
      <c r="O14" s="140" t="s">
        <v>9</v>
      </c>
      <c r="P14" s="141" t="s">
        <v>11</v>
      </c>
    </row>
    <row r="15" spans="1:16" ht="15.75" customHeight="1" thickBot="1" x14ac:dyDescent="0.3">
      <c r="A15" s="18" t="s">
        <v>126</v>
      </c>
      <c r="B15" s="16">
        <v>110</v>
      </c>
      <c r="C15" s="243">
        <v>6</v>
      </c>
      <c r="D15" s="243">
        <v>50</v>
      </c>
      <c r="E15" s="243">
        <v>8</v>
      </c>
      <c r="F15" s="243">
        <v>70</v>
      </c>
      <c r="G15" s="243">
        <v>8</v>
      </c>
      <c r="H15" s="243">
        <v>70</v>
      </c>
      <c r="I15" s="243"/>
      <c r="J15" s="243"/>
      <c r="K15" s="374" t="s">
        <v>67</v>
      </c>
      <c r="L15" s="146">
        <f t="shared" ref="L15:L20" si="4">SUM(D15/B15,F15/B15,H15/B15,J15/B15)/3</f>
        <v>0.57575757575757569</v>
      </c>
      <c r="M15" s="361"/>
      <c r="N15" s="140">
        <f>SUM(C15,E15,G15,I15)</f>
        <v>22</v>
      </c>
      <c r="O15" s="140">
        <f>SUM(C15*D15,E15*F15,G15*H15,I15*J15)</f>
        <v>1420</v>
      </c>
      <c r="P15" s="141">
        <f t="shared" ref="P15:P20" si="5">O15*L15</f>
        <v>817.57575757575751</v>
      </c>
    </row>
    <row r="16" spans="1:16" ht="15.75" thickBot="1" x14ac:dyDescent="0.3">
      <c r="A16" s="18" t="s">
        <v>97</v>
      </c>
      <c r="B16" s="16">
        <v>70</v>
      </c>
      <c r="C16" s="243">
        <v>4</v>
      </c>
      <c r="D16" s="243">
        <v>50</v>
      </c>
      <c r="E16" s="243">
        <v>5</v>
      </c>
      <c r="F16" s="243">
        <v>50</v>
      </c>
      <c r="G16" s="243">
        <v>5</v>
      </c>
      <c r="H16" s="243">
        <v>50</v>
      </c>
      <c r="I16" s="243"/>
      <c r="J16" s="243"/>
      <c r="K16" s="374"/>
      <c r="L16" s="146">
        <f t="shared" si="4"/>
        <v>0.7142857142857143</v>
      </c>
      <c r="M16" s="361"/>
      <c r="N16" s="140">
        <f t="shared" ref="N16:N20" si="6">SUM(C16,E16,G16,I16)</f>
        <v>14</v>
      </c>
      <c r="O16" s="140">
        <f t="shared" ref="O16:O20" si="7">SUM(C16*D16,E16*F16,G16*H16,I16*J16)</f>
        <v>700</v>
      </c>
      <c r="P16" s="141">
        <f t="shared" si="5"/>
        <v>500</v>
      </c>
    </row>
    <row r="17" spans="1:16" ht="15.75" thickBot="1" x14ac:dyDescent="0.3">
      <c r="A17" s="18" t="s">
        <v>174</v>
      </c>
      <c r="B17" s="16">
        <v>20</v>
      </c>
      <c r="C17" s="243">
        <v>10</v>
      </c>
      <c r="D17" s="243">
        <v>8</v>
      </c>
      <c r="E17" s="243">
        <v>10</v>
      </c>
      <c r="F17" s="243">
        <v>8</v>
      </c>
      <c r="G17" s="243">
        <v>10</v>
      </c>
      <c r="H17" s="243">
        <v>8</v>
      </c>
      <c r="I17" s="243"/>
      <c r="J17" s="243"/>
      <c r="K17" s="374"/>
      <c r="L17" s="146">
        <f t="shared" si="4"/>
        <v>0.40000000000000008</v>
      </c>
      <c r="M17" s="361"/>
      <c r="N17" s="140">
        <f t="shared" si="6"/>
        <v>30</v>
      </c>
      <c r="O17" s="140">
        <f t="shared" si="7"/>
        <v>240</v>
      </c>
      <c r="P17" s="141">
        <f t="shared" si="5"/>
        <v>96.000000000000014</v>
      </c>
    </row>
    <row r="18" spans="1:16" ht="15.75" thickBot="1" x14ac:dyDescent="0.3">
      <c r="A18" s="18" t="s">
        <v>78</v>
      </c>
      <c r="B18" s="16">
        <v>20</v>
      </c>
      <c r="C18" s="243">
        <v>8</v>
      </c>
      <c r="D18" s="243">
        <v>8</v>
      </c>
      <c r="E18" s="243">
        <v>8</v>
      </c>
      <c r="F18" s="243">
        <v>8</v>
      </c>
      <c r="G18" s="243">
        <v>8</v>
      </c>
      <c r="H18" s="243">
        <v>8</v>
      </c>
      <c r="I18" s="243"/>
      <c r="J18" s="243"/>
      <c r="K18" s="374"/>
      <c r="L18" s="146">
        <f t="shared" si="4"/>
        <v>0.40000000000000008</v>
      </c>
      <c r="M18" s="361"/>
      <c r="N18" s="140">
        <f t="shared" si="6"/>
        <v>24</v>
      </c>
      <c r="O18" s="140">
        <f t="shared" si="7"/>
        <v>192</v>
      </c>
      <c r="P18" s="141">
        <f t="shared" si="5"/>
        <v>76.800000000000011</v>
      </c>
    </row>
    <row r="19" spans="1:16" ht="15.75" thickBot="1" x14ac:dyDescent="0.3">
      <c r="A19" s="18" t="s">
        <v>98</v>
      </c>
      <c r="B19" s="16">
        <v>90</v>
      </c>
      <c r="C19" s="243">
        <v>5</v>
      </c>
      <c r="D19" s="243">
        <v>80</v>
      </c>
      <c r="E19" s="243">
        <v>5</v>
      </c>
      <c r="F19" s="243">
        <v>80</v>
      </c>
      <c r="G19" s="243">
        <v>5</v>
      </c>
      <c r="H19" s="243">
        <v>80</v>
      </c>
      <c r="I19" s="243"/>
      <c r="J19" s="243"/>
      <c r="K19" s="374"/>
      <c r="L19" s="146">
        <f t="shared" si="4"/>
        <v>0.88888888888888884</v>
      </c>
      <c r="M19" s="361"/>
      <c r="N19" s="140">
        <f t="shared" si="6"/>
        <v>15</v>
      </c>
      <c r="O19" s="140">
        <f t="shared" si="7"/>
        <v>1200</v>
      </c>
      <c r="P19" s="141">
        <f t="shared" si="5"/>
        <v>1066.6666666666665</v>
      </c>
    </row>
    <row r="20" spans="1:16" ht="15.75" thickBot="1" x14ac:dyDescent="0.3">
      <c r="A20" s="18" t="s">
        <v>194</v>
      </c>
      <c r="B20" s="16">
        <v>15</v>
      </c>
      <c r="C20" s="243">
        <v>10</v>
      </c>
      <c r="D20" s="243">
        <v>8</v>
      </c>
      <c r="E20" s="243">
        <v>10</v>
      </c>
      <c r="F20" s="243">
        <v>8</v>
      </c>
      <c r="G20" s="243">
        <v>10</v>
      </c>
      <c r="H20" s="243">
        <v>8</v>
      </c>
      <c r="I20" s="243"/>
      <c r="J20" s="243"/>
      <c r="K20" s="374"/>
      <c r="L20" s="146">
        <f t="shared" si="4"/>
        <v>0.53333333333333333</v>
      </c>
      <c r="M20" s="361"/>
      <c r="N20" s="140">
        <f t="shared" si="6"/>
        <v>30</v>
      </c>
      <c r="O20" s="140">
        <f t="shared" si="7"/>
        <v>240</v>
      </c>
      <c r="P20" s="141">
        <f t="shared" si="5"/>
        <v>128</v>
      </c>
    </row>
    <row r="21" spans="1:16" ht="15.75" thickBot="1" x14ac:dyDescent="0.3">
      <c r="A21" s="18" t="s">
        <v>69</v>
      </c>
      <c r="B21" s="16">
        <v>85</v>
      </c>
      <c r="C21" s="243">
        <v>10</v>
      </c>
      <c r="D21" s="243">
        <v>30</v>
      </c>
      <c r="E21" s="243">
        <v>10</v>
      </c>
      <c r="F21" s="243">
        <v>50</v>
      </c>
      <c r="G21" s="243">
        <v>10</v>
      </c>
      <c r="H21" s="243">
        <v>50</v>
      </c>
      <c r="I21" s="243"/>
      <c r="J21" s="243"/>
      <c r="K21" s="374"/>
      <c r="L21" s="146">
        <f>SUM(D21/B21,F21/B21,H21/B21,J21/B21)/4</f>
        <v>0.38235294117647056</v>
      </c>
      <c r="M21" s="361"/>
      <c r="N21" s="140">
        <f t="shared" ref="N21" si="8">SUM(C21,E21,G21,I21)</f>
        <v>30</v>
      </c>
      <c r="O21" s="140">
        <f t="shared" ref="O21" si="9">SUM(C21*D21,E21*F21,G21*H21,I21*J21)</f>
        <v>1300</v>
      </c>
      <c r="P21" s="141">
        <f t="shared" ref="P21" si="10">O21*L21</f>
        <v>497.05882352941171</v>
      </c>
    </row>
    <row r="22" spans="1:16" ht="15.75" thickBot="1" x14ac:dyDescent="0.3">
      <c r="A22" s="18" t="s">
        <v>205</v>
      </c>
      <c r="B22" s="16"/>
      <c r="C22" s="243">
        <v>10</v>
      </c>
      <c r="D22" s="243"/>
      <c r="E22" s="243">
        <v>10</v>
      </c>
      <c r="F22" s="243"/>
      <c r="G22" s="243"/>
      <c r="H22" s="243"/>
      <c r="I22" s="243"/>
      <c r="J22" s="243"/>
      <c r="K22" s="374"/>
      <c r="L22" s="146"/>
      <c r="M22" s="361"/>
      <c r="N22" s="140"/>
      <c r="O22" s="140"/>
      <c r="P22" s="141">
        <v>300</v>
      </c>
    </row>
    <row r="23" spans="1:16" ht="15.75" thickBot="1" x14ac:dyDescent="0.3">
      <c r="A23" s="18" t="s">
        <v>108</v>
      </c>
      <c r="B23" s="16"/>
      <c r="C23" s="243"/>
      <c r="D23" s="243"/>
      <c r="E23" s="243"/>
      <c r="F23" s="243"/>
      <c r="G23" s="243"/>
      <c r="H23" s="243"/>
      <c r="I23" s="243"/>
      <c r="J23" s="243"/>
      <c r="K23" s="374"/>
      <c r="L23" s="146"/>
      <c r="M23" s="361"/>
      <c r="N23" s="140"/>
      <c r="O23" s="140"/>
      <c r="P23" s="141">
        <v>150</v>
      </c>
    </row>
    <row r="24" spans="1:16" ht="15.75" thickBot="1" x14ac:dyDescent="0.3">
      <c r="A24" s="18" t="s">
        <v>88</v>
      </c>
      <c r="B24" s="16"/>
      <c r="C24" s="243"/>
      <c r="D24" s="243"/>
      <c r="E24" s="243"/>
      <c r="F24" s="243"/>
      <c r="G24" s="243"/>
      <c r="H24" s="243"/>
      <c r="I24" s="243"/>
      <c r="J24" s="243"/>
      <c r="K24" s="374"/>
      <c r="L24" s="146">
        <v>0.6</v>
      </c>
      <c r="M24" s="361"/>
      <c r="N24" s="140">
        <f>SUM(C24,E24,G24,I24)</f>
        <v>0</v>
      </c>
      <c r="O24" s="140">
        <f>SUM(C24*D24,E24*F24,G24*H24,I24*J24)</f>
        <v>0</v>
      </c>
      <c r="P24" s="141">
        <v>300</v>
      </c>
    </row>
    <row r="25" spans="1:16" ht="15.75" thickBot="1" x14ac:dyDescent="0.3">
      <c r="A25" s="142" t="s">
        <v>6</v>
      </c>
      <c r="B25" s="143"/>
      <c r="C25" s="147">
        <f t="shared" ref="C25:J25" si="11">SUM(C15:C24)</f>
        <v>63</v>
      </c>
      <c r="D25" s="147">
        <f t="shared" si="11"/>
        <v>234</v>
      </c>
      <c r="E25" s="147">
        <f t="shared" si="11"/>
        <v>66</v>
      </c>
      <c r="F25" s="147">
        <f t="shared" si="11"/>
        <v>274</v>
      </c>
      <c r="G25" s="147">
        <f t="shared" si="11"/>
        <v>56</v>
      </c>
      <c r="H25" s="147">
        <f t="shared" si="11"/>
        <v>274</v>
      </c>
      <c r="I25" s="147">
        <f t="shared" si="11"/>
        <v>0</v>
      </c>
      <c r="J25" s="147">
        <f t="shared" si="11"/>
        <v>0</v>
      </c>
      <c r="K25" s="374"/>
      <c r="L25" s="148">
        <f>AVERAGE(L15:L24)</f>
        <v>0.56182730668024783</v>
      </c>
      <c r="M25" s="361"/>
      <c r="N25" s="147">
        <f>SUM(N15:N24)</f>
        <v>165</v>
      </c>
      <c r="O25" s="70">
        <f>SUM(O15:O24)</f>
        <v>5292</v>
      </c>
      <c r="P25" s="145">
        <f>SUM(P15:P24)</f>
        <v>3932.1012477718359</v>
      </c>
    </row>
    <row r="26" spans="1:16" ht="15.75" thickBot="1" x14ac:dyDescent="0.3">
      <c r="A26" s="127"/>
      <c r="B26" s="129"/>
      <c r="C26" s="128"/>
      <c r="D26" s="128"/>
      <c r="E26" s="128"/>
      <c r="F26" s="128"/>
      <c r="G26" s="128"/>
      <c r="H26" s="128"/>
      <c r="I26" s="128"/>
      <c r="J26" s="128"/>
      <c r="K26" s="23"/>
      <c r="L26" s="24"/>
      <c r="M26" s="25"/>
      <c r="N26" s="22"/>
      <c r="O26" s="26"/>
      <c r="P26" s="55"/>
    </row>
    <row r="27" spans="1:16" ht="15.75" customHeight="1" thickBot="1" x14ac:dyDescent="0.3">
      <c r="A27" s="275" t="s">
        <v>96</v>
      </c>
      <c r="B27" s="277"/>
      <c r="C27" s="281" t="s">
        <v>1</v>
      </c>
      <c r="D27" s="282"/>
      <c r="E27" s="281" t="s">
        <v>2</v>
      </c>
      <c r="F27" s="282"/>
      <c r="G27" s="281" t="s">
        <v>3</v>
      </c>
      <c r="H27" s="282"/>
      <c r="I27" s="281" t="s">
        <v>4</v>
      </c>
      <c r="J27" s="283"/>
      <c r="K27" s="294" t="s">
        <v>5</v>
      </c>
      <c r="L27" s="294"/>
      <c r="M27" s="294"/>
      <c r="N27" s="286" t="s">
        <v>6</v>
      </c>
      <c r="O27" s="286"/>
      <c r="P27" s="65" t="s">
        <v>7</v>
      </c>
    </row>
    <row r="28" spans="1:16" ht="15.75" customHeight="1" thickBot="1" x14ac:dyDescent="0.3">
      <c r="A28" s="276"/>
      <c r="B28" s="278"/>
      <c r="C28" s="246" t="s">
        <v>8</v>
      </c>
      <c r="D28" s="3" t="s">
        <v>12</v>
      </c>
      <c r="E28" s="3" t="s">
        <v>8</v>
      </c>
      <c r="F28" s="3" t="s">
        <v>12</v>
      </c>
      <c r="G28" s="3" t="s">
        <v>8</v>
      </c>
      <c r="H28" s="3" t="s">
        <v>12</v>
      </c>
      <c r="I28" s="3" t="s">
        <v>8</v>
      </c>
      <c r="J28" s="3" t="s">
        <v>12</v>
      </c>
      <c r="K28" s="295" t="s">
        <v>13</v>
      </c>
      <c r="L28" s="296"/>
      <c r="M28" s="297"/>
      <c r="N28" s="4" t="s">
        <v>8</v>
      </c>
      <c r="O28" s="28" t="s">
        <v>12</v>
      </c>
      <c r="P28" s="66" t="s">
        <v>11</v>
      </c>
    </row>
    <row r="29" spans="1:16" ht="15.75" customHeight="1" thickBot="1" x14ac:dyDescent="0.3">
      <c r="A29" s="17" t="s">
        <v>27</v>
      </c>
      <c r="B29" s="278"/>
      <c r="C29" s="246">
        <v>1</v>
      </c>
      <c r="D29" s="3">
        <v>1200</v>
      </c>
      <c r="E29" s="3"/>
      <c r="F29" s="3"/>
      <c r="G29" s="3"/>
      <c r="H29" s="3"/>
      <c r="I29" s="3"/>
      <c r="J29" s="3"/>
      <c r="K29" s="291" t="s">
        <v>26</v>
      </c>
      <c r="L29" s="3">
        <v>0.3</v>
      </c>
      <c r="M29" s="272"/>
      <c r="N29" s="4">
        <f t="shared" ref="N29:N35" si="12">SUM(C29,E29,G29,I29)</f>
        <v>1</v>
      </c>
      <c r="O29" s="28">
        <f>SUM(C29*D29,E29*F29,G29*H29,I29*J29)</f>
        <v>1200</v>
      </c>
      <c r="P29" s="66">
        <f t="shared" ref="P29:P30" si="13">O29*L29</f>
        <v>360</v>
      </c>
    </row>
    <row r="30" spans="1:16" ht="15.75" thickBot="1" x14ac:dyDescent="0.3">
      <c r="A30" s="17" t="s">
        <v>28</v>
      </c>
      <c r="B30" s="278"/>
      <c r="C30" s="246">
        <v>3</v>
      </c>
      <c r="D30" s="3">
        <v>30</v>
      </c>
      <c r="E30" s="3">
        <v>3</v>
      </c>
      <c r="F30" s="3">
        <v>30</v>
      </c>
      <c r="G30" s="3">
        <v>3</v>
      </c>
      <c r="H30" s="3">
        <v>30</v>
      </c>
      <c r="I30" s="3"/>
      <c r="J30" s="3"/>
      <c r="K30" s="292"/>
      <c r="L30" s="3">
        <v>0.7</v>
      </c>
      <c r="M30" s="273"/>
      <c r="N30" s="4">
        <f t="shared" si="12"/>
        <v>9</v>
      </c>
      <c r="O30" s="28">
        <f t="shared" ref="O30:O35" si="14">SUM(C30*D30,E30*F30,G30*H30,I30*J30)</f>
        <v>270</v>
      </c>
      <c r="P30" s="66">
        <f t="shared" si="13"/>
        <v>189</v>
      </c>
    </row>
    <row r="31" spans="1:16" ht="15.75" thickBot="1" x14ac:dyDescent="0.3">
      <c r="A31" s="17" t="s">
        <v>216</v>
      </c>
      <c r="B31" s="278"/>
      <c r="C31" s="246">
        <v>3</v>
      </c>
      <c r="D31" s="3">
        <v>20</v>
      </c>
      <c r="E31" s="3">
        <v>3</v>
      </c>
      <c r="F31" s="3">
        <v>20</v>
      </c>
      <c r="G31" s="3"/>
      <c r="H31" s="3"/>
      <c r="I31" s="3"/>
      <c r="J31" s="3"/>
      <c r="K31" s="292"/>
      <c r="L31" s="3">
        <v>0.7</v>
      </c>
      <c r="M31" s="273"/>
      <c r="N31" s="4">
        <f t="shared" si="12"/>
        <v>6</v>
      </c>
      <c r="O31" s="28">
        <f t="shared" si="14"/>
        <v>120</v>
      </c>
      <c r="P31" s="66">
        <f>O31*L31*7</f>
        <v>588</v>
      </c>
    </row>
    <row r="32" spans="1:16" ht="15.75" thickBot="1" x14ac:dyDescent="0.3">
      <c r="A32" s="17" t="s">
        <v>33</v>
      </c>
      <c r="B32" s="278"/>
      <c r="C32" s="246">
        <v>2</v>
      </c>
      <c r="D32" s="3">
        <v>20</v>
      </c>
      <c r="E32" s="3">
        <v>2</v>
      </c>
      <c r="F32" s="3">
        <v>20</v>
      </c>
      <c r="G32" s="3"/>
      <c r="H32" s="3"/>
      <c r="I32" s="3"/>
      <c r="J32" s="3"/>
      <c r="K32" s="292"/>
      <c r="L32" s="3">
        <v>0.7</v>
      </c>
      <c r="M32" s="273"/>
      <c r="N32" s="4">
        <f t="shared" si="12"/>
        <v>4</v>
      </c>
      <c r="O32" s="28">
        <f t="shared" si="14"/>
        <v>80</v>
      </c>
      <c r="P32" s="66">
        <f>O32*L32*7</f>
        <v>392</v>
      </c>
    </row>
    <row r="33" spans="1:16" ht="15.75" thickBot="1" x14ac:dyDescent="0.3">
      <c r="A33" s="17" t="s">
        <v>34</v>
      </c>
      <c r="B33" s="278"/>
      <c r="C33" s="246">
        <v>2</v>
      </c>
      <c r="D33" s="3">
        <v>20</v>
      </c>
      <c r="E33" s="3">
        <v>2</v>
      </c>
      <c r="F33" s="3">
        <v>20</v>
      </c>
      <c r="G33" s="3"/>
      <c r="H33" s="3"/>
      <c r="I33" s="3"/>
      <c r="J33" s="3"/>
      <c r="K33" s="292"/>
      <c r="L33" s="3">
        <v>0.7</v>
      </c>
      <c r="M33" s="273"/>
      <c r="N33" s="4">
        <f t="shared" si="12"/>
        <v>4</v>
      </c>
      <c r="O33" s="28">
        <f t="shared" si="14"/>
        <v>80</v>
      </c>
      <c r="P33" s="66">
        <f>O33*L33*7</f>
        <v>392</v>
      </c>
    </row>
    <row r="34" spans="1:16" ht="15.75" thickBot="1" x14ac:dyDescent="0.3">
      <c r="A34" s="17" t="s">
        <v>198</v>
      </c>
      <c r="B34" s="278"/>
      <c r="C34" s="246">
        <v>2</v>
      </c>
      <c r="D34" s="89">
        <v>20</v>
      </c>
      <c r="E34" s="3">
        <v>2</v>
      </c>
      <c r="F34" s="89">
        <v>30</v>
      </c>
      <c r="G34" s="3">
        <v>2</v>
      </c>
      <c r="H34" s="89">
        <v>80</v>
      </c>
      <c r="I34" s="3"/>
      <c r="J34" s="89"/>
      <c r="K34" s="292"/>
      <c r="L34" s="3">
        <v>0.7</v>
      </c>
      <c r="M34" s="273"/>
      <c r="N34" s="4">
        <f t="shared" si="12"/>
        <v>6</v>
      </c>
      <c r="O34" s="28">
        <f t="shared" si="14"/>
        <v>260</v>
      </c>
      <c r="P34" s="66">
        <f>O34*L34*7</f>
        <v>1274</v>
      </c>
    </row>
    <row r="35" spans="1:16" ht="15.75" thickBot="1" x14ac:dyDescent="0.3">
      <c r="A35" s="17" t="s">
        <v>30</v>
      </c>
      <c r="B35" s="279"/>
      <c r="C35" s="246">
        <v>1</v>
      </c>
      <c r="D35" s="3">
        <v>800</v>
      </c>
      <c r="E35" s="3"/>
      <c r="F35" s="3"/>
      <c r="G35" s="3"/>
      <c r="H35" s="3"/>
      <c r="I35" s="3"/>
      <c r="J35" s="3"/>
      <c r="K35" s="292"/>
      <c r="L35" s="3">
        <v>0.3</v>
      </c>
      <c r="M35" s="273"/>
      <c r="N35" s="19">
        <f t="shared" si="12"/>
        <v>1</v>
      </c>
      <c r="O35" s="29">
        <f t="shared" si="14"/>
        <v>800</v>
      </c>
      <c r="P35" s="66">
        <f t="shared" ref="P35" si="15">O35*L35</f>
        <v>240</v>
      </c>
    </row>
    <row r="36" spans="1:16" ht="15.75" thickBot="1" x14ac:dyDescent="0.3">
      <c r="A36" s="69" t="s">
        <v>6</v>
      </c>
      <c r="B36" s="8"/>
      <c r="C36" s="70">
        <f t="shared" ref="C36:J36" si="16">SUM(C27:C35)</f>
        <v>14</v>
      </c>
      <c r="D36" s="70">
        <f t="shared" si="16"/>
        <v>2110</v>
      </c>
      <c r="E36" s="70">
        <f t="shared" si="16"/>
        <v>12</v>
      </c>
      <c r="F36" s="70">
        <f t="shared" si="16"/>
        <v>120</v>
      </c>
      <c r="G36" s="70">
        <f t="shared" si="16"/>
        <v>5</v>
      </c>
      <c r="H36" s="70">
        <f t="shared" si="16"/>
        <v>110</v>
      </c>
      <c r="I36" s="70">
        <f t="shared" si="16"/>
        <v>0</v>
      </c>
      <c r="J36" s="87">
        <f t="shared" si="16"/>
        <v>0</v>
      </c>
      <c r="K36" s="338"/>
      <c r="L36" s="85">
        <f>AVERAGE(L29:L35)</f>
        <v>0.58571428571428563</v>
      </c>
      <c r="M36" s="274"/>
      <c r="N36" s="70">
        <f>SUM(N27:N35)</f>
        <v>31</v>
      </c>
      <c r="O36" s="72">
        <f>SUM(O27:O35)</f>
        <v>2810</v>
      </c>
      <c r="P36" s="67">
        <f>SUM(P29:P35)</f>
        <v>3435</v>
      </c>
    </row>
    <row r="37" spans="1:16" x14ac:dyDescent="0.25">
      <c r="A37" s="248" t="s">
        <v>37</v>
      </c>
      <c r="B37" s="375"/>
      <c r="C37" s="353"/>
      <c r="D37" s="247"/>
      <c r="E37" s="247"/>
      <c r="F37" s="247"/>
      <c r="G37" s="247"/>
      <c r="H37" s="91"/>
      <c r="I37" s="247"/>
      <c r="J37" s="247"/>
      <c r="K37" s="27"/>
      <c r="L37" s="27"/>
      <c r="M37" s="27"/>
      <c r="N37" s="27"/>
      <c r="O37" s="27"/>
      <c r="P37" s="56"/>
    </row>
    <row r="38" spans="1:16" x14ac:dyDescent="0.25">
      <c r="A38" s="127"/>
      <c r="B38" s="129"/>
      <c r="C38" s="128"/>
      <c r="D38" s="128"/>
      <c r="E38" s="128"/>
      <c r="F38" s="128"/>
      <c r="G38" s="128"/>
      <c r="H38" s="128"/>
      <c r="I38" s="128"/>
      <c r="J38" s="128"/>
      <c r="K38" s="23"/>
      <c r="L38" s="24"/>
      <c r="M38" s="25"/>
      <c r="N38" s="22"/>
      <c r="O38" s="26"/>
      <c r="P38" s="55"/>
    </row>
    <row r="39" spans="1:16" ht="15.75" thickBot="1" x14ac:dyDescent="0.3">
      <c r="P39" s="53"/>
    </row>
    <row r="40" spans="1:16" ht="15.75" customHeight="1" thickBot="1" x14ac:dyDescent="0.3">
      <c r="A40" s="275" t="s">
        <v>95</v>
      </c>
      <c r="B40" s="277"/>
      <c r="C40" s="281" t="s">
        <v>1</v>
      </c>
      <c r="D40" s="282"/>
      <c r="E40" s="281" t="s">
        <v>2</v>
      </c>
      <c r="F40" s="282"/>
      <c r="G40" s="281" t="s">
        <v>3</v>
      </c>
      <c r="H40" s="282"/>
      <c r="I40" s="281" t="s">
        <v>4</v>
      </c>
      <c r="J40" s="283"/>
      <c r="K40" s="294" t="s">
        <v>5</v>
      </c>
      <c r="L40" s="294"/>
      <c r="M40" s="294"/>
      <c r="N40" s="286" t="s">
        <v>6</v>
      </c>
      <c r="O40" s="286"/>
      <c r="P40" s="65" t="s">
        <v>7</v>
      </c>
    </row>
    <row r="41" spans="1:16" ht="15.75" customHeight="1" thickBot="1" x14ac:dyDescent="0.3">
      <c r="A41" s="276"/>
      <c r="B41" s="278"/>
      <c r="C41" s="123" t="s">
        <v>8</v>
      </c>
      <c r="D41" s="3" t="s">
        <v>12</v>
      </c>
      <c r="E41" s="3" t="s">
        <v>8</v>
      </c>
      <c r="F41" s="3" t="s">
        <v>12</v>
      </c>
      <c r="G41" s="3" t="s">
        <v>8</v>
      </c>
      <c r="H41" s="3" t="s">
        <v>12</v>
      </c>
      <c r="I41" s="3" t="s">
        <v>8</v>
      </c>
      <c r="J41" s="3" t="s">
        <v>12</v>
      </c>
      <c r="K41" s="295" t="s">
        <v>13</v>
      </c>
      <c r="L41" s="296"/>
      <c r="M41" s="297"/>
      <c r="N41" s="4" t="s">
        <v>8</v>
      </c>
      <c r="O41" s="28" t="s">
        <v>12</v>
      </c>
      <c r="P41" s="66" t="s">
        <v>11</v>
      </c>
    </row>
    <row r="42" spans="1:16" ht="15.75" customHeight="1" thickBot="1" x14ac:dyDescent="0.3">
      <c r="A42" s="17" t="s">
        <v>27</v>
      </c>
      <c r="B42" s="278"/>
      <c r="C42" s="123">
        <v>1</v>
      </c>
      <c r="D42" s="3">
        <v>800</v>
      </c>
      <c r="E42" s="3"/>
      <c r="F42" s="3"/>
      <c r="G42" s="3"/>
      <c r="H42" s="3"/>
      <c r="I42" s="3"/>
      <c r="J42" s="3"/>
      <c r="K42" s="291" t="s">
        <v>26</v>
      </c>
      <c r="L42" s="3">
        <v>0.3</v>
      </c>
      <c r="M42" s="272"/>
      <c r="N42" s="4">
        <f t="shared" ref="N42:N46" si="17">SUM(C42,E42,G42,I42)</f>
        <v>1</v>
      </c>
      <c r="O42" s="28">
        <f>SUM(C42*D42,E42*F42,G42*H42,I42*J42)</f>
        <v>800</v>
      </c>
      <c r="P42" s="66">
        <f t="shared" ref="P42:P46" si="18">O42*L42</f>
        <v>240</v>
      </c>
    </row>
    <row r="43" spans="1:16" ht="15.75" thickBot="1" x14ac:dyDescent="0.3">
      <c r="A43" s="17" t="s">
        <v>28</v>
      </c>
      <c r="B43" s="278"/>
      <c r="C43" s="123">
        <v>3</v>
      </c>
      <c r="D43" s="3">
        <v>30</v>
      </c>
      <c r="E43" s="3">
        <v>3</v>
      </c>
      <c r="F43" s="3">
        <v>30</v>
      </c>
      <c r="G43" s="3">
        <v>3</v>
      </c>
      <c r="H43" s="3">
        <v>30</v>
      </c>
      <c r="I43" s="3"/>
      <c r="J43" s="3"/>
      <c r="K43" s="292"/>
      <c r="L43" s="3">
        <v>0.7</v>
      </c>
      <c r="M43" s="273"/>
      <c r="N43" s="4">
        <f t="shared" si="17"/>
        <v>9</v>
      </c>
      <c r="O43" s="28">
        <f t="shared" ref="O43:O46" si="19">SUM(C43*D43,E43*F43,G43*H43,I43*J43)</f>
        <v>270</v>
      </c>
      <c r="P43" s="66">
        <f t="shared" si="18"/>
        <v>189</v>
      </c>
    </row>
    <row r="44" spans="1:16" ht="15.75" thickBot="1" x14ac:dyDescent="0.3">
      <c r="A44" s="17" t="s">
        <v>123</v>
      </c>
      <c r="B44" s="278"/>
      <c r="C44" s="123">
        <v>4</v>
      </c>
      <c r="D44" s="3">
        <v>30</v>
      </c>
      <c r="E44" s="3"/>
      <c r="F44" s="3"/>
      <c r="G44" s="3"/>
      <c r="H44" s="3"/>
      <c r="I44" s="3"/>
      <c r="J44" s="3"/>
      <c r="K44" s="292"/>
      <c r="L44" s="3">
        <v>0.95</v>
      </c>
      <c r="M44" s="273"/>
      <c r="N44" s="4">
        <f t="shared" si="17"/>
        <v>4</v>
      </c>
      <c r="O44" s="28">
        <f t="shared" si="19"/>
        <v>120</v>
      </c>
      <c r="P44" s="66">
        <f>O44*L44*7</f>
        <v>798</v>
      </c>
    </row>
    <row r="45" spans="1:16" ht="15.75" thickBot="1" x14ac:dyDescent="0.3">
      <c r="A45" s="17" t="s">
        <v>149</v>
      </c>
      <c r="B45" s="278"/>
      <c r="C45" s="123">
        <v>2</v>
      </c>
      <c r="D45" s="89">
        <v>10</v>
      </c>
      <c r="E45" s="3">
        <v>2</v>
      </c>
      <c r="F45" s="89">
        <v>30</v>
      </c>
      <c r="G45" s="3">
        <v>2</v>
      </c>
      <c r="H45" s="89">
        <v>40</v>
      </c>
      <c r="I45" s="3"/>
      <c r="J45" s="89"/>
      <c r="K45" s="292"/>
      <c r="L45" s="3">
        <v>0.75</v>
      </c>
      <c r="M45" s="273"/>
      <c r="N45" s="4">
        <f t="shared" si="17"/>
        <v>6</v>
      </c>
      <c r="O45" s="28">
        <f t="shared" si="19"/>
        <v>160</v>
      </c>
      <c r="P45" s="66">
        <f>O45*L45*7</f>
        <v>840</v>
      </c>
    </row>
    <row r="46" spans="1:16" ht="15.75" thickBot="1" x14ac:dyDescent="0.3">
      <c r="A46" s="17" t="s">
        <v>30</v>
      </c>
      <c r="B46" s="279"/>
      <c r="C46" s="123">
        <v>1</v>
      </c>
      <c r="D46" s="3">
        <v>800</v>
      </c>
      <c r="E46" s="3"/>
      <c r="F46" s="3"/>
      <c r="G46" s="3"/>
      <c r="H46" s="3"/>
      <c r="I46" s="3"/>
      <c r="J46" s="3"/>
      <c r="K46" s="292"/>
      <c r="L46" s="3">
        <v>0.3</v>
      </c>
      <c r="M46" s="273"/>
      <c r="N46" s="19">
        <f t="shared" si="17"/>
        <v>1</v>
      </c>
      <c r="O46" s="29">
        <f t="shared" si="19"/>
        <v>800</v>
      </c>
      <c r="P46" s="66">
        <f t="shared" si="18"/>
        <v>240</v>
      </c>
    </row>
    <row r="47" spans="1:16" ht="15.75" thickBot="1" x14ac:dyDescent="0.3">
      <c r="A47" s="69" t="s">
        <v>6</v>
      </c>
      <c r="B47" s="8"/>
      <c r="C47" s="70">
        <f t="shared" ref="C47:J47" si="20">SUM(C40:C46)</f>
        <v>11</v>
      </c>
      <c r="D47" s="70">
        <f t="shared" si="20"/>
        <v>1670</v>
      </c>
      <c r="E47" s="70">
        <f t="shared" si="20"/>
        <v>5</v>
      </c>
      <c r="F47" s="70">
        <f t="shared" si="20"/>
        <v>60</v>
      </c>
      <c r="G47" s="70">
        <f t="shared" si="20"/>
        <v>5</v>
      </c>
      <c r="H47" s="70">
        <f t="shared" si="20"/>
        <v>70</v>
      </c>
      <c r="I47" s="70">
        <f t="shared" si="20"/>
        <v>0</v>
      </c>
      <c r="J47" s="87">
        <f t="shared" si="20"/>
        <v>0</v>
      </c>
      <c r="K47" s="338"/>
      <c r="L47" s="85">
        <f>AVERAGE(L42:L46)</f>
        <v>0.6</v>
      </c>
      <c r="M47" s="274"/>
      <c r="N47" s="70">
        <f>SUM(N40:N46)</f>
        <v>21</v>
      </c>
      <c r="O47" s="72">
        <f>SUM(O40:O46)</f>
        <v>2150</v>
      </c>
      <c r="P47" s="67">
        <f>SUM(P39:P46)</f>
        <v>2307</v>
      </c>
    </row>
    <row r="48" spans="1:16" x14ac:dyDescent="0.25">
      <c r="A48" s="88" t="s">
        <v>37</v>
      </c>
      <c r="B48" s="375"/>
      <c r="C48" s="353"/>
      <c r="D48" s="124"/>
      <c r="E48" s="124"/>
      <c r="F48" s="124"/>
      <c r="G48" s="124"/>
      <c r="H48" s="91"/>
      <c r="I48" s="124"/>
      <c r="J48" s="124"/>
      <c r="K48" s="27"/>
      <c r="L48" s="27"/>
      <c r="M48" s="27"/>
      <c r="N48" s="27"/>
      <c r="O48" s="27"/>
      <c r="P48" s="56"/>
    </row>
    <row r="49" spans="1:16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33"/>
      <c r="K49" s="34"/>
      <c r="L49" s="32"/>
      <c r="M49" s="32"/>
      <c r="N49" s="20"/>
      <c r="O49" s="20"/>
      <c r="P49" s="54"/>
    </row>
    <row r="50" spans="1:16" ht="15.75" thickBot="1" x14ac:dyDescent="0.3"/>
    <row r="51" spans="1:16" ht="15.75" thickBot="1" x14ac:dyDescent="0.3">
      <c r="A51" s="275" t="s">
        <v>100</v>
      </c>
      <c r="B51" s="12" t="s">
        <v>0</v>
      </c>
      <c r="C51" s="318" t="s">
        <v>1</v>
      </c>
      <c r="D51" s="319"/>
      <c r="E51" s="318" t="s">
        <v>2</v>
      </c>
      <c r="F51" s="319"/>
      <c r="G51" s="318" t="s">
        <v>3</v>
      </c>
      <c r="H51" s="319"/>
      <c r="I51" s="318" t="s">
        <v>4</v>
      </c>
      <c r="J51" s="319"/>
      <c r="K51" s="298" t="s">
        <v>5</v>
      </c>
      <c r="L51" s="299"/>
      <c r="M51" s="300"/>
      <c r="N51" s="301" t="s">
        <v>6</v>
      </c>
      <c r="O51" s="302"/>
      <c r="P51" s="68" t="s">
        <v>7</v>
      </c>
    </row>
    <row r="52" spans="1:16" ht="15.75" thickBot="1" x14ac:dyDescent="0.3">
      <c r="A52" s="276"/>
      <c r="B52" s="74"/>
      <c r="C52" s="132" t="s">
        <v>8</v>
      </c>
      <c r="D52" s="3" t="s">
        <v>9</v>
      </c>
      <c r="E52" s="3" t="s">
        <v>8</v>
      </c>
      <c r="F52" s="3" t="s">
        <v>9</v>
      </c>
      <c r="G52" s="3" t="s">
        <v>8</v>
      </c>
      <c r="H52" s="3" t="s">
        <v>9</v>
      </c>
      <c r="I52" s="3" t="s">
        <v>8</v>
      </c>
      <c r="J52" s="3" t="s">
        <v>9</v>
      </c>
      <c r="K52" s="288" t="s">
        <v>10</v>
      </c>
      <c r="L52" s="289"/>
      <c r="M52" s="290"/>
      <c r="N52" s="4" t="s">
        <v>8</v>
      </c>
      <c r="O52" s="4" t="s">
        <v>9</v>
      </c>
      <c r="P52" s="59" t="s">
        <v>11</v>
      </c>
    </row>
    <row r="53" spans="1:16" ht="15.75" thickBot="1" x14ac:dyDescent="0.3">
      <c r="A53" s="17" t="s">
        <v>137</v>
      </c>
      <c r="B53" s="5"/>
      <c r="C53" s="3"/>
      <c r="D53" s="3"/>
      <c r="E53" s="3"/>
      <c r="F53" s="3"/>
      <c r="G53" s="3"/>
      <c r="H53" s="3"/>
      <c r="I53" s="3"/>
      <c r="J53" s="3"/>
      <c r="K53" s="291" t="s">
        <v>227</v>
      </c>
      <c r="L53" s="6"/>
      <c r="M53" s="272"/>
      <c r="N53" s="4">
        <f t="shared" ref="N53:N56" si="21">SUM(C53,E53,G53,I53)</f>
        <v>0</v>
      </c>
      <c r="O53" s="4">
        <f t="shared" ref="O53:O56" si="22">SUM(C53*D53,E53*F53,G53*H53,I53*J53)</f>
        <v>0</v>
      </c>
      <c r="P53" s="59">
        <f t="shared" ref="P53:P56" si="23">O53*L53</f>
        <v>0</v>
      </c>
    </row>
    <row r="54" spans="1:16" ht="15.75" thickBot="1" x14ac:dyDescent="0.3">
      <c r="A54" s="17" t="s">
        <v>217</v>
      </c>
      <c r="B54" s="5"/>
      <c r="C54" s="3"/>
      <c r="D54" s="3"/>
      <c r="E54" s="3"/>
      <c r="F54" s="3"/>
      <c r="G54" s="3"/>
      <c r="H54" s="3"/>
      <c r="I54" s="3"/>
      <c r="J54" s="3"/>
      <c r="K54" s="292"/>
      <c r="L54" s="6"/>
      <c r="M54" s="273"/>
      <c r="N54" s="4">
        <f t="shared" si="21"/>
        <v>0</v>
      </c>
      <c r="O54" s="4">
        <f t="shared" si="22"/>
        <v>0</v>
      </c>
      <c r="P54" s="59">
        <v>1000</v>
      </c>
    </row>
    <row r="55" spans="1:16" ht="15.75" thickBot="1" x14ac:dyDescent="0.3">
      <c r="A55" s="17" t="s">
        <v>161</v>
      </c>
      <c r="B55" s="5"/>
      <c r="C55" s="3"/>
      <c r="D55" s="3"/>
      <c r="E55" s="3"/>
      <c r="F55" s="3"/>
      <c r="G55" s="3"/>
      <c r="H55" s="3"/>
      <c r="I55" s="13"/>
      <c r="J55" s="3"/>
      <c r="K55" s="292"/>
      <c r="L55" s="6"/>
      <c r="M55" s="273"/>
      <c r="N55" s="4">
        <f t="shared" si="21"/>
        <v>0</v>
      </c>
      <c r="O55" s="4">
        <f t="shared" si="22"/>
        <v>0</v>
      </c>
      <c r="P55" s="59">
        <v>1000</v>
      </c>
    </row>
    <row r="56" spans="1:16" ht="15.75" thickBot="1" x14ac:dyDescent="0.3">
      <c r="A56" s="17"/>
      <c r="B56" s="5"/>
      <c r="C56" s="3"/>
      <c r="D56" s="3"/>
      <c r="E56" s="3"/>
      <c r="F56" s="3"/>
      <c r="G56" s="3"/>
      <c r="H56" s="3"/>
      <c r="I56" s="7"/>
      <c r="J56" s="7"/>
      <c r="K56" s="292"/>
      <c r="L56" s="6"/>
      <c r="M56" s="273"/>
      <c r="N56" s="4">
        <f t="shared" si="21"/>
        <v>0</v>
      </c>
      <c r="O56" s="4">
        <f t="shared" si="22"/>
        <v>0</v>
      </c>
      <c r="P56" s="59">
        <f t="shared" si="23"/>
        <v>0</v>
      </c>
    </row>
    <row r="57" spans="1:16" ht="15.75" thickBot="1" x14ac:dyDescent="0.3">
      <c r="A57" s="69" t="s">
        <v>6</v>
      </c>
      <c r="B57" s="8"/>
      <c r="C57" s="9">
        <f t="shared" ref="C57:J57" si="24">SUM(C53:C56)</f>
        <v>0</v>
      </c>
      <c r="D57" s="9">
        <f t="shared" si="24"/>
        <v>0</v>
      </c>
      <c r="E57" s="9">
        <f t="shared" si="24"/>
        <v>0</v>
      </c>
      <c r="F57" s="9">
        <f t="shared" si="24"/>
        <v>0</v>
      </c>
      <c r="G57" s="9">
        <f t="shared" si="24"/>
        <v>0</v>
      </c>
      <c r="H57" s="9">
        <f t="shared" si="24"/>
        <v>0</v>
      </c>
      <c r="I57" s="9">
        <f t="shared" si="24"/>
        <v>0</v>
      </c>
      <c r="J57" s="9">
        <f t="shared" si="24"/>
        <v>0</v>
      </c>
      <c r="K57" s="293"/>
      <c r="L57" s="85"/>
      <c r="M57" s="274"/>
      <c r="N57" s="70">
        <f>SUM(N53:N56)</f>
        <v>0</v>
      </c>
      <c r="O57" s="70">
        <f>SUM(O53:O56)</f>
        <v>0</v>
      </c>
      <c r="P57" s="61">
        <f>SUM(P53:P56)</f>
        <v>2000</v>
      </c>
    </row>
    <row r="58" spans="1:16" x14ac:dyDescent="0.25">
      <c r="A58" s="373" t="s">
        <v>229</v>
      </c>
      <c r="B58" s="334"/>
      <c r="C58" s="334"/>
      <c r="D58" s="334"/>
      <c r="E58" s="334"/>
      <c r="F58" s="334"/>
      <c r="G58" s="334"/>
      <c r="H58" s="334"/>
      <c r="I58" s="334"/>
      <c r="J58" s="334"/>
      <c r="K58" s="32"/>
      <c r="L58" s="32"/>
      <c r="M58" s="32"/>
      <c r="N58" s="20"/>
      <c r="O58" s="20"/>
      <c r="P58" s="54"/>
    </row>
    <row r="60" spans="1:16" x14ac:dyDescent="0.25">
      <c r="E60" s="324" t="s">
        <v>80</v>
      </c>
      <c r="F60" s="325"/>
      <c r="G60" s="325"/>
      <c r="H60" s="325"/>
      <c r="I60" s="325"/>
      <c r="J60" s="325"/>
      <c r="K60" s="325"/>
      <c r="L60" s="325"/>
      <c r="M60" s="325"/>
      <c r="N60" s="325"/>
      <c r="O60" s="325"/>
      <c r="P60" s="325"/>
    </row>
    <row r="61" spans="1:16" x14ac:dyDescent="0.25"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</row>
    <row r="62" spans="1:16" ht="15.75" x14ac:dyDescent="0.25">
      <c r="A62" s="304" t="s">
        <v>42</v>
      </c>
      <c r="B62" s="305"/>
      <c r="C62" s="357">
        <f>SUM(P25)</f>
        <v>3932.1012477718359</v>
      </c>
      <c r="D62" s="356"/>
    </row>
    <row r="63" spans="1:16" ht="15.75" x14ac:dyDescent="0.25">
      <c r="A63" s="304" t="s">
        <v>43</v>
      </c>
      <c r="B63" s="305"/>
      <c r="C63" s="357">
        <f>SUM(P10,P57,P47,P36)</f>
        <v>13598</v>
      </c>
      <c r="D63" s="356"/>
    </row>
    <row r="64" spans="1:16" ht="15.75" x14ac:dyDescent="0.25">
      <c r="A64" s="306" t="s">
        <v>44</v>
      </c>
      <c r="B64" s="307"/>
      <c r="C64" s="355">
        <f>SUM(C62,C63)</f>
        <v>17530.101247771836</v>
      </c>
      <c r="D64" s="356"/>
    </row>
    <row r="67" spans="1:16" ht="21" x14ac:dyDescent="0.35">
      <c r="A67" s="303" t="s">
        <v>104</v>
      </c>
      <c r="B67" s="337"/>
      <c r="C67" s="337"/>
      <c r="D67" s="337"/>
      <c r="E67" s="337"/>
      <c r="F67" s="337"/>
      <c r="G67" s="337"/>
      <c r="H67" s="337"/>
      <c r="I67" s="75"/>
      <c r="J67" s="76" t="s">
        <v>40</v>
      </c>
      <c r="K67" s="75"/>
      <c r="L67" s="335" t="s">
        <v>185</v>
      </c>
      <c r="M67" s="336"/>
      <c r="N67" s="336"/>
      <c r="O67" s="336"/>
      <c r="P67" s="336"/>
    </row>
    <row r="68" spans="1:16" ht="15.75" thickBo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32"/>
      <c r="L68" s="32"/>
      <c r="M68" s="49"/>
      <c r="N68" s="20"/>
      <c r="O68" s="20"/>
      <c r="P68" s="54"/>
    </row>
    <row r="69" spans="1:16" ht="15.75" thickBot="1" x14ac:dyDescent="0.3">
      <c r="A69" s="275" t="s">
        <v>102</v>
      </c>
      <c r="B69" s="277"/>
      <c r="C69" s="281" t="s">
        <v>1</v>
      </c>
      <c r="D69" s="282"/>
      <c r="E69" s="281" t="s">
        <v>2</v>
      </c>
      <c r="F69" s="282"/>
      <c r="G69" s="281" t="s">
        <v>3</v>
      </c>
      <c r="H69" s="282"/>
      <c r="I69" s="281" t="s">
        <v>4</v>
      </c>
      <c r="J69" s="282"/>
      <c r="K69" s="298" t="s">
        <v>5</v>
      </c>
      <c r="L69" s="299"/>
      <c r="M69" s="300"/>
      <c r="N69" s="312" t="s">
        <v>6</v>
      </c>
      <c r="O69" s="328"/>
      <c r="P69" s="58" t="s">
        <v>7</v>
      </c>
    </row>
    <row r="70" spans="1:16" ht="15.75" thickBot="1" x14ac:dyDescent="0.3">
      <c r="A70" s="276"/>
      <c r="B70" s="278"/>
      <c r="C70" s="133" t="s">
        <v>8</v>
      </c>
      <c r="D70" s="3" t="s">
        <v>12</v>
      </c>
      <c r="E70" s="3" t="s">
        <v>8</v>
      </c>
      <c r="F70" s="3" t="s">
        <v>12</v>
      </c>
      <c r="G70" s="3" t="s">
        <v>8</v>
      </c>
      <c r="H70" s="3" t="s">
        <v>12</v>
      </c>
      <c r="I70" s="3" t="s">
        <v>8</v>
      </c>
      <c r="J70" s="3" t="s">
        <v>12</v>
      </c>
      <c r="K70" s="288" t="s">
        <v>13</v>
      </c>
      <c r="L70" s="289"/>
      <c r="M70" s="290"/>
      <c r="N70" s="4" t="s">
        <v>8</v>
      </c>
      <c r="O70" s="4" t="s">
        <v>12</v>
      </c>
      <c r="P70" s="59" t="s">
        <v>11</v>
      </c>
    </row>
    <row r="71" spans="1:16" ht="15.75" thickBot="1" x14ac:dyDescent="0.3">
      <c r="A71" s="17" t="s">
        <v>27</v>
      </c>
      <c r="B71" s="278"/>
      <c r="C71" s="133">
        <v>1</v>
      </c>
      <c r="D71" s="3">
        <v>800</v>
      </c>
      <c r="E71" s="3"/>
      <c r="F71" s="3"/>
      <c r="G71" s="3"/>
      <c r="H71" s="3"/>
      <c r="I71" s="3"/>
      <c r="J71" s="3"/>
      <c r="K71" s="291" t="s">
        <v>26</v>
      </c>
      <c r="L71" s="3">
        <v>0.3</v>
      </c>
      <c r="M71" s="272"/>
      <c r="N71" s="4">
        <f t="shared" ref="N71:N74" si="25">SUM(C71,E71,G71,I71)</f>
        <v>1</v>
      </c>
      <c r="O71" s="4">
        <f>SUM(C71*D71,E71*F71,G71*H71,I71*J71)</f>
        <v>800</v>
      </c>
      <c r="P71" s="59">
        <f t="shared" ref="P71" si="26">O71*L71</f>
        <v>240</v>
      </c>
    </row>
    <row r="72" spans="1:16" ht="15.75" thickBot="1" x14ac:dyDescent="0.3">
      <c r="A72" s="17" t="s">
        <v>213</v>
      </c>
      <c r="B72" s="278"/>
      <c r="C72" s="133">
        <v>4</v>
      </c>
      <c r="D72" s="3">
        <v>30</v>
      </c>
      <c r="E72" s="3">
        <v>4</v>
      </c>
      <c r="F72" s="3">
        <v>30</v>
      </c>
      <c r="G72" s="3">
        <v>4</v>
      </c>
      <c r="H72" s="3">
        <v>30</v>
      </c>
      <c r="I72" s="3"/>
      <c r="J72" s="3"/>
      <c r="K72" s="292"/>
      <c r="L72" s="3">
        <v>0.7</v>
      </c>
      <c r="M72" s="273"/>
      <c r="N72" s="4">
        <f t="shared" si="25"/>
        <v>12</v>
      </c>
      <c r="O72" s="4">
        <f t="shared" ref="O72:O74" si="27">SUM(C72*D72,E72*F72,G72*H72,I72*J72)</f>
        <v>360</v>
      </c>
      <c r="P72" s="59">
        <f>O72*L72*7</f>
        <v>1763.9999999999998</v>
      </c>
    </row>
    <row r="73" spans="1:16" ht="15.75" thickBot="1" x14ac:dyDescent="0.3">
      <c r="A73" s="17" t="s">
        <v>218</v>
      </c>
      <c r="B73" s="278"/>
      <c r="C73" s="133">
        <v>1</v>
      </c>
      <c r="D73" s="3">
        <v>150</v>
      </c>
      <c r="E73" s="3">
        <v>3</v>
      </c>
      <c r="F73" s="3">
        <v>200</v>
      </c>
      <c r="G73" s="3">
        <v>3</v>
      </c>
      <c r="H73" s="3">
        <v>30</v>
      </c>
      <c r="I73" s="3"/>
      <c r="J73" s="3"/>
      <c r="K73" s="292"/>
      <c r="L73" s="3">
        <v>0.7</v>
      </c>
      <c r="M73" s="273"/>
      <c r="N73" s="4">
        <f t="shared" si="25"/>
        <v>7</v>
      </c>
      <c r="O73" s="4">
        <f t="shared" si="27"/>
        <v>840</v>
      </c>
      <c r="P73" s="59">
        <f>O73*L73*7</f>
        <v>4116</v>
      </c>
    </row>
    <row r="74" spans="1:16" ht="15.75" thickBot="1" x14ac:dyDescent="0.3">
      <c r="A74" s="17" t="s">
        <v>30</v>
      </c>
      <c r="B74" s="279"/>
      <c r="C74" s="133">
        <v>1</v>
      </c>
      <c r="D74" s="3">
        <v>800</v>
      </c>
      <c r="E74" s="3"/>
      <c r="F74" s="3"/>
      <c r="G74" s="3"/>
      <c r="H74" s="3"/>
      <c r="I74" s="3"/>
      <c r="J74" s="3"/>
      <c r="K74" s="292"/>
      <c r="L74" s="3">
        <v>0.3</v>
      </c>
      <c r="M74" s="273"/>
      <c r="N74" s="19">
        <f t="shared" si="25"/>
        <v>1</v>
      </c>
      <c r="O74" s="19">
        <f t="shared" si="27"/>
        <v>800</v>
      </c>
      <c r="P74" s="60">
        <f t="shared" ref="P74" si="28">O74*L74</f>
        <v>240</v>
      </c>
    </row>
    <row r="75" spans="1:16" ht="15.75" thickBot="1" x14ac:dyDescent="0.3">
      <c r="A75" s="69" t="s">
        <v>6</v>
      </c>
      <c r="B75" s="8"/>
      <c r="C75" s="70">
        <f t="shared" ref="C75:J75" si="29">SUM(C69:C74)</f>
        <v>7</v>
      </c>
      <c r="D75" s="70">
        <f t="shared" si="29"/>
        <v>1780</v>
      </c>
      <c r="E75" s="70">
        <f t="shared" si="29"/>
        <v>7</v>
      </c>
      <c r="F75" s="86">
        <f t="shared" si="29"/>
        <v>230</v>
      </c>
      <c r="G75" s="72">
        <f t="shared" si="29"/>
        <v>7</v>
      </c>
      <c r="H75" s="72">
        <f t="shared" si="29"/>
        <v>60</v>
      </c>
      <c r="I75" s="70">
        <f t="shared" si="29"/>
        <v>0</v>
      </c>
      <c r="J75" s="86">
        <f t="shared" si="29"/>
        <v>0</v>
      </c>
      <c r="K75" s="293"/>
      <c r="L75" s="85">
        <f>AVERAGE(L71:L74)</f>
        <v>0.5</v>
      </c>
      <c r="M75" s="274"/>
      <c r="N75" s="70">
        <f>SUM(N69:N74)</f>
        <v>21</v>
      </c>
      <c r="O75" s="70">
        <f>SUM(O69:O74)</f>
        <v>2800</v>
      </c>
      <c r="P75" s="61">
        <f>SUM(P71:P74)</f>
        <v>6360</v>
      </c>
    </row>
    <row r="76" spans="1:16" ht="15.75" x14ac:dyDescent="0.25">
      <c r="A76" s="41" t="s">
        <v>37</v>
      </c>
      <c r="B76" s="371"/>
      <c r="C76" s="372"/>
      <c r="D76" s="353"/>
      <c r="E76" s="353"/>
      <c r="F76" s="353"/>
      <c r="G76" s="353"/>
      <c r="H76" s="353"/>
      <c r="I76" s="353"/>
      <c r="J76" s="353"/>
      <c r="K76" s="34"/>
      <c r="L76" s="32"/>
      <c r="M76" s="32"/>
      <c r="N76" s="20"/>
      <c r="O76" s="20"/>
      <c r="P76" s="54"/>
    </row>
    <row r="77" spans="1:16" ht="15.75" thickBot="1" x14ac:dyDescent="0.3"/>
    <row r="78" spans="1:16" ht="15.75" customHeight="1" thickBot="1" x14ac:dyDescent="0.3">
      <c r="A78" s="363" t="s">
        <v>103</v>
      </c>
      <c r="B78" s="377" t="s">
        <v>0</v>
      </c>
      <c r="C78" s="376" t="s">
        <v>1</v>
      </c>
      <c r="D78" s="376"/>
      <c r="E78" s="376" t="s">
        <v>2</v>
      </c>
      <c r="F78" s="376"/>
      <c r="G78" s="376" t="s">
        <v>3</v>
      </c>
      <c r="H78" s="376"/>
      <c r="I78" s="376" t="s">
        <v>4</v>
      </c>
      <c r="J78" s="376"/>
      <c r="K78" s="366" t="s">
        <v>5</v>
      </c>
      <c r="L78" s="366"/>
      <c r="M78" s="366"/>
      <c r="N78" s="358" t="s">
        <v>6</v>
      </c>
      <c r="O78" s="358"/>
      <c r="P78" s="139" t="s">
        <v>7</v>
      </c>
    </row>
    <row r="79" spans="1:16" ht="15.75" customHeight="1" thickBot="1" x14ac:dyDescent="0.3">
      <c r="A79" s="363"/>
      <c r="B79" s="378"/>
      <c r="C79" s="249" t="s">
        <v>8</v>
      </c>
      <c r="D79" s="249" t="s">
        <v>9</v>
      </c>
      <c r="E79" s="249" t="s">
        <v>8</v>
      </c>
      <c r="F79" s="249" t="s">
        <v>9</v>
      </c>
      <c r="G79" s="249" t="s">
        <v>8</v>
      </c>
      <c r="H79" s="249" t="s">
        <v>9</v>
      </c>
      <c r="I79" s="249" t="s">
        <v>8</v>
      </c>
      <c r="J79" s="249" t="s">
        <v>9</v>
      </c>
      <c r="K79" s="361" t="s">
        <v>10</v>
      </c>
      <c r="L79" s="361"/>
      <c r="M79" s="361"/>
      <c r="N79" s="140" t="s">
        <v>8</v>
      </c>
      <c r="O79" s="140" t="s">
        <v>9</v>
      </c>
      <c r="P79" s="141" t="s">
        <v>11</v>
      </c>
    </row>
    <row r="80" spans="1:16" ht="15.75" customHeight="1" thickBot="1" x14ac:dyDescent="0.3">
      <c r="A80" s="18" t="s">
        <v>126</v>
      </c>
      <c r="B80" s="16">
        <v>110</v>
      </c>
      <c r="C80" s="249">
        <v>6</v>
      </c>
      <c r="D80" s="249">
        <v>50</v>
      </c>
      <c r="E80" s="249">
        <v>8</v>
      </c>
      <c r="F80" s="249">
        <v>50</v>
      </c>
      <c r="G80" s="249">
        <v>8</v>
      </c>
      <c r="H80" s="249">
        <v>70</v>
      </c>
      <c r="I80" s="249">
        <v>8</v>
      </c>
      <c r="J80" s="249">
        <v>70</v>
      </c>
      <c r="K80" s="374" t="s">
        <v>67</v>
      </c>
      <c r="L80" s="146">
        <f>SUM(D80/B80,F80/B80,H80/B80,J80/B80)/4</f>
        <v>0.54545454545454541</v>
      </c>
      <c r="M80" s="361"/>
      <c r="N80" s="140">
        <f>SUM(C80,E80,G80,I80)</f>
        <v>30</v>
      </c>
      <c r="O80" s="140">
        <f>SUM(C80*D80,E80*F80,G80*H80,I80*J80)</f>
        <v>1820</v>
      </c>
      <c r="P80" s="141">
        <f t="shared" ref="P80:P86" si="30">O80*L80</f>
        <v>992.72727272727263</v>
      </c>
    </row>
    <row r="81" spans="1:16" ht="15.75" thickBot="1" x14ac:dyDescent="0.3">
      <c r="A81" s="18" t="s">
        <v>97</v>
      </c>
      <c r="B81" s="16">
        <v>70</v>
      </c>
      <c r="C81" s="249">
        <v>4</v>
      </c>
      <c r="D81" s="249">
        <v>50</v>
      </c>
      <c r="E81" s="249">
        <v>5</v>
      </c>
      <c r="F81" s="249">
        <v>50</v>
      </c>
      <c r="G81" s="249">
        <v>5</v>
      </c>
      <c r="H81" s="249">
        <v>50</v>
      </c>
      <c r="I81" s="249"/>
      <c r="J81" s="249"/>
      <c r="K81" s="374"/>
      <c r="L81" s="146">
        <f t="shared" ref="L81:L85" si="31">SUM(D81/B81,F81/B81,H81/B81,J81/B81)/3</f>
        <v>0.7142857142857143</v>
      </c>
      <c r="M81" s="361"/>
      <c r="N81" s="140">
        <f t="shared" ref="N81:N86" si="32">SUM(C81,E81,G81,I81)</f>
        <v>14</v>
      </c>
      <c r="O81" s="140">
        <f t="shared" ref="O81:O86" si="33">SUM(C81*D81,E81*F81,G81*H81,I81*J81)</f>
        <v>700</v>
      </c>
      <c r="P81" s="141">
        <f t="shared" si="30"/>
        <v>500</v>
      </c>
    </row>
    <row r="82" spans="1:16" ht="15.75" thickBot="1" x14ac:dyDescent="0.3">
      <c r="A82" s="18" t="s">
        <v>174</v>
      </c>
      <c r="B82" s="16">
        <v>20</v>
      </c>
      <c r="C82" s="249">
        <v>10</v>
      </c>
      <c r="D82" s="249">
        <v>8</v>
      </c>
      <c r="E82" s="249">
        <v>10</v>
      </c>
      <c r="F82" s="249">
        <v>8</v>
      </c>
      <c r="G82" s="249">
        <v>10</v>
      </c>
      <c r="H82" s="249">
        <v>8</v>
      </c>
      <c r="I82" s="249"/>
      <c r="J82" s="249"/>
      <c r="K82" s="374"/>
      <c r="L82" s="146">
        <f t="shared" si="31"/>
        <v>0.40000000000000008</v>
      </c>
      <c r="M82" s="361"/>
      <c r="N82" s="140">
        <f t="shared" si="32"/>
        <v>30</v>
      </c>
      <c r="O82" s="140">
        <f t="shared" si="33"/>
        <v>240</v>
      </c>
      <c r="P82" s="141">
        <f t="shared" si="30"/>
        <v>96.000000000000014</v>
      </c>
    </row>
    <row r="83" spans="1:16" ht="15.75" thickBot="1" x14ac:dyDescent="0.3">
      <c r="A83" s="18" t="s">
        <v>78</v>
      </c>
      <c r="B83" s="16">
        <v>20</v>
      </c>
      <c r="C83" s="249">
        <v>8</v>
      </c>
      <c r="D83" s="249">
        <v>8</v>
      </c>
      <c r="E83" s="249">
        <v>8</v>
      </c>
      <c r="F83" s="249">
        <v>8</v>
      </c>
      <c r="G83" s="249">
        <v>8</v>
      </c>
      <c r="H83" s="249">
        <v>8</v>
      </c>
      <c r="I83" s="249"/>
      <c r="J83" s="249"/>
      <c r="K83" s="374"/>
      <c r="L83" s="146">
        <f t="shared" si="31"/>
        <v>0.40000000000000008</v>
      </c>
      <c r="M83" s="361"/>
      <c r="N83" s="140">
        <f t="shared" si="32"/>
        <v>24</v>
      </c>
      <c r="O83" s="140">
        <f t="shared" si="33"/>
        <v>192</v>
      </c>
      <c r="P83" s="141">
        <f t="shared" si="30"/>
        <v>76.800000000000011</v>
      </c>
    </row>
    <row r="84" spans="1:16" ht="15.75" thickBot="1" x14ac:dyDescent="0.3">
      <c r="A84" s="18" t="s">
        <v>98</v>
      </c>
      <c r="B84" s="16">
        <v>90</v>
      </c>
      <c r="C84" s="249">
        <v>5</v>
      </c>
      <c r="D84" s="249">
        <v>80</v>
      </c>
      <c r="E84" s="249">
        <v>5</v>
      </c>
      <c r="F84" s="249">
        <v>80</v>
      </c>
      <c r="G84" s="249">
        <v>5</v>
      </c>
      <c r="H84" s="249">
        <v>80</v>
      </c>
      <c r="I84" s="249"/>
      <c r="J84" s="249"/>
      <c r="K84" s="374"/>
      <c r="L84" s="146">
        <f t="shared" si="31"/>
        <v>0.88888888888888884</v>
      </c>
      <c r="M84" s="361"/>
      <c r="N84" s="140">
        <f t="shared" si="32"/>
        <v>15</v>
      </c>
      <c r="O84" s="140">
        <f t="shared" si="33"/>
        <v>1200</v>
      </c>
      <c r="P84" s="141">
        <f t="shared" si="30"/>
        <v>1066.6666666666665</v>
      </c>
    </row>
    <row r="85" spans="1:16" ht="15.75" thickBot="1" x14ac:dyDescent="0.3">
      <c r="A85" s="18" t="s">
        <v>231</v>
      </c>
      <c r="B85" s="16">
        <v>40</v>
      </c>
      <c r="C85" s="249">
        <v>10</v>
      </c>
      <c r="D85" s="249">
        <v>20</v>
      </c>
      <c r="E85" s="249">
        <v>10</v>
      </c>
      <c r="F85" s="249">
        <v>20</v>
      </c>
      <c r="G85" s="249">
        <v>10</v>
      </c>
      <c r="H85" s="249">
        <v>20</v>
      </c>
      <c r="I85" s="249"/>
      <c r="J85" s="249"/>
      <c r="K85" s="374"/>
      <c r="L85" s="146">
        <f t="shared" si="31"/>
        <v>0.5</v>
      </c>
      <c r="M85" s="361"/>
      <c r="N85" s="140">
        <f t="shared" si="32"/>
        <v>30</v>
      </c>
      <c r="O85" s="140">
        <f t="shared" si="33"/>
        <v>600</v>
      </c>
      <c r="P85" s="141">
        <f t="shared" si="30"/>
        <v>300</v>
      </c>
    </row>
    <row r="86" spans="1:16" ht="15.75" thickBot="1" x14ac:dyDescent="0.3">
      <c r="A86" s="18" t="s">
        <v>69</v>
      </c>
      <c r="B86" s="16">
        <v>85</v>
      </c>
      <c r="C86" s="249">
        <v>10</v>
      </c>
      <c r="D86" s="249">
        <v>30</v>
      </c>
      <c r="E86" s="249">
        <v>10</v>
      </c>
      <c r="F86" s="249">
        <v>50</v>
      </c>
      <c r="G86" s="249">
        <v>10</v>
      </c>
      <c r="H86" s="249">
        <v>50</v>
      </c>
      <c r="I86" s="249">
        <v>10</v>
      </c>
      <c r="J86" s="249">
        <v>50</v>
      </c>
      <c r="K86" s="374"/>
      <c r="L86" s="146">
        <f>SUM(D86/B86,F86/B86,H86/B86,J86/B86)/4</f>
        <v>0.52941176470588236</v>
      </c>
      <c r="M86" s="361"/>
      <c r="N86" s="140">
        <f t="shared" si="32"/>
        <v>40</v>
      </c>
      <c r="O86" s="140">
        <f t="shared" si="33"/>
        <v>1800</v>
      </c>
      <c r="P86" s="141">
        <f t="shared" si="30"/>
        <v>952.94117647058829</v>
      </c>
    </row>
    <row r="87" spans="1:16" ht="15.75" thickBot="1" x14ac:dyDescent="0.3">
      <c r="A87" s="18" t="s">
        <v>205</v>
      </c>
      <c r="B87" s="16"/>
      <c r="C87" s="249">
        <v>10</v>
      </c>
      <c r="D87" s="249"/>
      <c r="E87" s="249">
        <v>10</v>
      </c>
      <c r="F87" s="249"/>
      <c r="G87" s="249"/>
      <c r="H87" s="249"/>
      <c r="I87" s="249"/>
      <c r="J87" s="249"/>
      <c r="K87" s="374"/>
      <c r="L87" s="146"/>
      <c r="M87" s="361"/>
      <c r="N87" s="140"/>
      <c r="O87" s="140"/>
      <c r="P87" s="141">
        <v>300</v>
      </c>
    </row>
    <row r="88" spans="1:16" ht="15.75" thickBot="1" x14ac:dyDescent="0.3">
      <c r="A88" s="18" t="s">
        <v>108</v>
      </c>
      <c r="B88" s="16"/>
      <c r="C88" s="249"/>
      <c r="D88" s="249"/>
      <c r="E88" s="249"/>
      <c r="F88" s="249"/>
      <c r="G88" s="249"/>
      <c r="H88" s="249"/>
      <c r="I88" s="249"/>
      <c r="J88" s="249"/>
      <c r="K88" s="374"/>
      <c r="L88" s="146"/>
      <c r="M88" s="361"/>
      <c r="N88" s="140"/>
      <c r="O88" s="140"/>
      <c r="P88" s="141">
        <v>150</v>
      </c>
    </row>
    <row r="89" spans="1:16" ht="15.75" thickBot="1" x14ac:dyDescent="0.3">
      <c r="A89" s="18" t="s">
        <v>88</v>
      </c>
      <c r="B89" s="16"/>
      <c r="C89" s="249"/>
      <c r="D89" s="249"/>
      <c r="E89" s="249"/>
      <c r="F89" s="249"/>
      <c r="G89" s="249"/>
      <c r="H89" s="249"/>
      <c r="I89" s="249"/>
      <c r="J89" s="249"/>
      <c r="K89" s="374"/>
      <c r="L89" s="146">
        <v>0.6</v>
      </c>
      <c r="M89" s="361"/>
      <c r="N89" s="140">
        <f>SUM(C89,E89,G89,I89)</f>
        <v>0</v>
      </c>
      <c r="O89" s="140">
        <f>SUM(C89*D89,E89*F89,G89*H89,I89*J89)</f>
        <v>0</v>
      </c>
      <c r="P89" s="141">
        <v>300</v>
      </c>
    </row>
    <row r="90" spans="1:16" ht="15.75" thickBot="1" x14ac:dyDescent="0.3">
      <c r="A90" s="142" t="s">
        <v>6</v>
      </c>
      <c r="B90" s="143"/>
      <c r="C90" s="147">
        <f t="shared" ref="C90:J90" si="34">SUM(C80:C89)</f>
        <v>63</v>
      </c>
      <c r="D90" s="147">
        <f t="shared" si="34"/>
        <v>246</v>
      </c>
      <c r="E90" s="147">
        <f t="shared" si="34"/>
        <v>66</v>
      </c>
      <c r="F90" s="147">
        <f t="shared" si="34"/>
        <v>266</v>
      </c>
      <c r="G90" s="147">
        <f t="shared" si="34"/>
        <v>56</v>
      </c>
      <c r="H90" s="147">
        <f t="shared" si="34"/>
        <v>286</v>
      </c>
      <c r="I90" s="147">
        <f t="shared" si="34"/>
        <v>18</v>
      </c>
      <c r="J90" s="147">
        <f t="shared" si="34"/>
        <v>120</v>
      </c>
      <c r="K90" s="374"/>
      <c r="L90" s="148">
        <f>AVERAGE(L80:L89)</f>
        <v>0.57225511416687891</v>
      </c>
      <c r="M90" s="361"/>
      <c r="N90" s="147">
        <f>SUM(N80:N89)</f>
        <v>183</v>
      </c>
      <c r="O90" s="70">
        <f>SUM(O80:O89)</f>
        <v>6552</v>
      </c>
      <c r="P90" s="145">
        <f>SUM(P80:P89)</f>
        <v>4735.1351158645275</v>
      </c>
    </row>
    <row r="91" spans="1:16" ht="15.75" thickBot="1" x14ac:dyDescent="0.3"/>
    <row r="92" spans="1:16" ht="15.75" thickBot="1" x14ac:dyDescent="0.3">
      <c r="A92" s="275" t="s">
        <v>219</v>
      </c>
      <c r="B92" s="277"/>
      <c r="C92" s="281" t="s">
        <v>1</v>
      </c>
      <c r="D92" s="282"/>
      <c r="E92" s="281" t="s">
        <v>2</v>
      </c>
      <c r="F92" s="282"/>
      <c r="G92" s="281" t="s">
        <v>3</v>
      </c>
      <c r="H92" s="282"/>
      <c r="I92" s="281" t="s">
        <v>4</v>
      </c>
      <c r="J92" s="283"/>
      <c r="K92" s="294" t="s">
        <v>5</v>
      </c>
      <c r="L92" s="294"/>
      <c r="M92" s="294"/>
      <c r="N92" s="286" t="s">
        <v>6</v>
      </c>
      <c r="O92" s="286"/>
      <c r="P92" s="65" t="s">
        <v>7</v>
      </c>
    </row>
    <row r="93" spans="1:16" ht="15.75" thickBot="1" x14ac:dyDescent="0.3">
      <c r="A93" s="276"/>
      <c r="B93" s="278"/>
      <c r="C93" s="246" t="s">
        <v>8</v>
      </c>
      <c r="D93" s="3" t="s">
        <v>12</v>
      </c>
      <c r="E93" s="3" t="s">
        <v>8</v>
      </c>
      <c r="F93" s="3" t="s">
        <v>12</v>
      </c>
      <c r="G93" s="3" t="s">
        <v>8</v>
      </c>
      <c r="H93" s="3" t="s">
        <v>12</v>
      </c>
      <c r="I93" s="3" t="s">
        <v>8</v>
      </c>
      <c r="J93" s="3" t="s">
        <v>12</v>
      </c>
      <c r="K93" s="295" t="s">
        <v>13</v>
      </c>
      <c r="L93" s="296"/>
      <c r="M93" s="297"/>
      <c r="N93" s="4" t="s">
        <v>8</v>
      </c>
      <c r="O93" s="28" t="s">
        <v>12</v>
      </c>
      <c r="P93" s="66" t="s">
        <v>11</v>
      </c>
    </row>
    <row r="94" spans="1:16" ht="15.75" thickBot="1" x14ac:dyDescent="0.3">
      <c r="A94" s="17" t="s">
        <v>27</v>
      </c>
      <c r="B94" s="278"/>
      <c r="C94" s="246">
        <v>1</v>
      </c>
      <c r="D94" s="3">
        <v>800</v>
      </c>
      <c r="E94" s="3"/>
      <c r="F94" s="3"/>
      <c r="G94" s="3"/>
      <c r="H94" s="3"/>
      <c r="I94" s="3"/>
      <c r="J94" s="3"/>
      <c r="K94" s="291" t="s">
        <v>26</v>
      </c>
      <c r="L94" s="3">
        <v>0.3</v>
      </c>
      <c r="M94" s="272"/>
      <c r="N94" s="4">
        <f t="shared" ref="N94:N100" si="35">SUM(C94,E94,G94,I94)</f>
        <v>1</v>
      </c>
      <c r="O94" s="28">
        <f>SUM(C94*D94,E94*F94,G94*H94,I94*J94)</f>
        <v>800</v>
      </c>
      <c r="P94" s="66">
        <f t="shared" ref="P94:P95" si="36">O94*L94</f>
        <v>240</v>
      </c>
    </row>
    <row r="95" spans="1:16" ht="15.75" thickBot="1" x14ac:dyDescent="0.3">
      <c r="A95" s="17" t="s">
        <v>28</v>
      </c>
      <c r="B95" s="278"/>
      <c r="C95" s="246">
        <v>3</v>
      </c>
      <c r="D95" s="3">
        <v>30</v>
      </c>
      <c r="E95" s="3">
        <v>3</v>
      </c>
      <c r="F95" s="3">
        <v>30</v>
      </c>
      <c r="G95" s="3">
        <v>3</v>
      </c>
      <c r="H95" s="3">
        <v>30</v>
      </c>
      <c r="I95" s="3"/>
      <c r="J95" s="3"/>
      <c r="K95" s="292"/>
      <c r="L95" s="3">
        <v>0.7</v>
      </c>
      <c r="M95" s="273"/>
      <c r="N95" s="4">
        <f t="shared" si="35"/>
        <v>9</v>
      </c>
      <c r="O95" s="28">
        <f t="shared" ref="O95:O100" si="37">SUM(C95*D95,E95*F95,G95*H95,I95*J95)</f>
        <v>270</v>
      </c>
      <c r="P95" s="66">
        <f t="shared" si="36"/>
        <v>189</v>
      </c>
    </row>
    <row r="96" spans="1:16" ht="15.75" thickBot="1" x14ac:dyDescent="0.3">
      <c r="A96" s="17" t="s">
        <v>216</v>
      </c>
      <c r="B96" s="278"/>
      <c r="C96" s="246">
        <v>3</v>
      </c>
      <c r="D96" s="3">
        <v>20</v>
      </c>
      <c r="E96" s="3">
        <v>3</v>
      </c>
      <c r="F96" s="3">
        <v>20</v>
      </c>
      <c r="G96" s="3">
        <v>3</v>
      </c>
      <c r="H96" s="3">
        <v>20</v>
      </c>
      <c r="I96" s="3"/>
      <c r="J96" s="3"/>
      <c r="K96" s="292"/>
      <c r="L96" s="3">
        <v>0.7</v>
      </c>
      <c r="M96" s="273"/>
      <c r="N96" s="4">
        <f t="shared" si="35"/>
        <v>9</v>
      </c>
      <c r="O96" s="28">
        <f t="shared" si="37"/>
        <v>180</v>
      </c>
      <c r="P96" s="66">
        <f>O96*L96*7</f>
        <v>881.99999999999989</v>
      </c>
    </row>
    <row r="97" spans="1:16" ht="15.75" thickBot="1" x14ac:dyDescent="0.3">
      <c r="A97" s="17" t="s">
        <v>33</v>
      </c>
      <c r="B97" s="278"/>
      <c r="C97" s="246">
        <v>2</v>
      </c>
      <c r="D97" s="3">
        <v>20</v>
      </c>
      <c r="E97" s="3">
        <v>2</v>
      </c>
      <c r="F97" s="3">
        <v>20</v>
      </c>
      <c r="G97" s="3">
        <v>2</v>
      </c>
      <c r="H97" s="3">
        <v>20</v>
      </c>
      <c r="I97" s="3"/>
      <c r="J97" s="3"/>
      <c r="K97" s="292"/>
      <c r="L97" s="3">
        <v>0.7</v>
      </c>
      <c r="M97" s="273"/>
      <c r="N97" s="4">
        <f t="shared" si="35"/>
        <v>6</v>
      </c>
      <c r="O97" s="28">
        <f t="shared" si="37"/>
        <v>120</v>
      </c>
      <c r="P97" s="66">
        <f>O97*L97*7</f>
        <v>588</v>
      </c>
    </row>
    <row r="98" spans="1:16" ht="15.75" thickBot="1" x14ac:dyDescent="0.3">
      <c r="A98" s="17" t="s">
        <v>34</v>
      </c>
      <c r="B98" s="278"/>
      <c r="C98" s="246">
        <v>2</v>
      </c>
      <c r="D98" s="3">
        <v>20</v>
      </c>
      <c r="E98" s="3">
        <v>2</v>
      </c>
      <c r="F98" s="3">
        <v>20</v>
      </c>
      <c r="G98" s="3">
        <v>2</v>
      </c>
      <c r="H98" s="3">
        <v>20</v>
      </c>
      <c r="I98" s="3"/>
      <c r="J98" s="3"/>
      <c r="K98" s="292"/>
      <c r="L98" s="3">
        <v>0.7</v>
      </c>
      <c r="M98" s="273"/>
      <c r="N98" s="4">
        <f t="shared" si="35"/>
        <v>6</v>
      </c>
      <c r="O98" s="28">
        <f t="shared" si="37"/>
        <v>120</v>
      </c>
      <c r="P98" s="66">
        <f>O98*L98*7</f>
        <v>588</v>
      </c>
    </row>
    <row r="99" spans="1:16" ht="15.75" thickBot="1" x14ac:dyDescent="0.3">
      <c r="A99" s="17" t="s">
        <v>198</v>
      </c>
      <c r="B99" s="278"/>
      <c r="C99" s="246"/>
      <c r="D99" s="89"/>
      <c r="E99" s="3"/>
      <c r="F99" s="89"/>
      <c r="G99" s="3"/>
      <c r="H99" s="89"/>
      <c r="I99" s="3"/>
      <c r="J99" s="89"/>
      <c r="K99" s="292"/>
      <c r="L99" s="3"/>
      <c r="M99" s="273"/>
      <c r="N99" s="4">
        <f t="shared" si="35"/>
        <v>0</v>
      </c>
      <c r="O99" s="28">
        <f t="shared" si="37"/>
        <v>0</v>
      </c>
      <c r="P99" s="66">
        <v>600</v>
      </c>
    </row>
    <row r="100" spans="1:16" ht="15.75" thickBot="1" x14ac:dyDescent="0.3">
      <c r="A100" s="17" t="s">
        <v>30</v>
      </c>
      <c r="B100" s="279"/>
      <c r="C100" s="246">
        <v>1</v>
      </c>
      <c r="D100" s="3">
        <v>800</v>
      </c>
      <c r="E100" s="3"/>
      <c r="F100" s="3"/>
      <c r="G100" s="3"/>
      <c r="H100" s="3"/>
      <c r="I100" s="3"/>
      <c r="J100" s="3"/>
      <c r="K100" s="292"/>
      <c r="L100" s="3">
        <v>0.3</v>
      </c>
      <c r="M100" s="273"/>
      <c r="N100" s="19">
        <f t="shared" si="35"/>
        <v>1</v>
      </c>
      <c r="O100" s="29">
        <f t="shared" si="37"/>
        <v>800</v>
      </c>
      <c r="P100" s="66">
        <f t="shared" ref="P100" si="38">O100*L100</f>
        <v>240</v>
      </c>
    </row>
    <row r="101" spans="1:16" ht="15.75" thickBot="1" x14ac:dyDescent="0.3">
      <c r="A101" s="69" t="s">
        <v>6</v>
      </c>
      <c r="B101" s="8"/>
      <c r="C101" s="70">
        <f t="shared" ref="C101:J101" si="39">SUM(C92:C100)</f>
        <v>12</v>
      </c>
      <c r="D101" s="70">
        <f t="shared" si="39"/>
        <v>1690</v>
      </c>
      <c r="E101" s="70">
        <f t="shared" si="39"/>
        <v>10</v>
      </c>
      <c r="F101" s="70">
        <f t="shared" si="39"/>
        <v>90</v>
      </c>
      <c r="G101" s="70">
        <f t="shared" si="39"/>
        <v>10</v>
      </c>
      <c r="H101" s="70">
        <f t="shared" si="39"/>
        <v>90</v>
      </c>
      <c r="I101" s="70">
        <f t="shared" si="39"/>
        <v>0</v>
      </c>
      <c r="J101" s="87">
        <f t="shared" si="39"/>
        <v>0</v>
      </c>
      <c r="K101" s="338"/>
      <c r="L101" s="85">
        <f>AVERAGE(L94:L100)</f>
        <v>0.56666666666666654</v>
      </c>
      <c r="M101" s="274"/>
      <c r="N101" s="70">
        <f>SUM(N92:N100)</f>
        <v>32</v>
      </c>
      <c r="O101" s="72">
        <f>SUM(O92:O100)</f>
        <v>2290</v>
      </c>
      <c r="P101" s="67">
        <f>SUM(P93:P100)</f>
        <v>3327</v>
      </c>
    </row>
    <row r="102" spans="1:16" x14ac:dyDescent="0.25">
      <c r="A102" s="248" t="s">
        <v>37</v>
      </c>
      <c r="B102" s="375"/>
      <c r="C102" s="353"/>
      <c r="D102" s="247"/>
      <c r="E102" s="247"/>
      <c r="F102" s="247"/>
      <c r="G102" s="247"/>
      <c r="H102" s="91"/>
      <c r="I102" s="247"/>
      <c r="J102" s="247"/>
      <c r="K102" s="27"/>
      <c r="L102" s="27"/>
      <c r="M102" s="27"/>
      <c r="N102" s="27"/>
      <c r="O102" s="27"/>
      <c r="P102" s="56"/>
    </row>
    <row r="103" spans="1:16" ht="15.75" thickBot="1" x14ac:dyDescent="0.3">
      <c r="A103" s="127"/>
      <c r="B103" s="219"/>
      <c r="C103" s="219"/>
      <c r="D103" s="220"/>
      <c r="E103" s="220"/>
      <c r="F103" s="220"/>
      <c r="G103" s="220"/>
      <c r="H103" s="221"/>
      <c r="I103" s="220"/>
      <c r="J103" s="220"/>
      <c r="K103" s="27"/>
      <c r="L103" s="27"/>
      <c r="M103" s="27"/>
      <c r="N103" s="27"/>
      <c r="O103" s="27"/>
      <c r="P103" s="56"/>
    </row>
    <row r="104" spans="1:16" ht="15.75" customHeight="1" thickBot="1" x14ac:dyDescent="0.3">
      <c r="A104" s="275" t="s">
        <v>220</v>
      </c>
      <c r="B104" s="277"/>
      <c r="C104" s="281" t="s">
        <v>1</v>
      </c>
      <c r="D104" s="282"/>
      <c r="E104" s="281" t="s">
        <v>2</v>
      </c>
      <c r="F104" s="282"/>
      <c r="G104" s="281" t="s">
        <v>3</v>
      </c>
      <c r="H104" s="282"/>
      <c r="I104" s="281" t="s">
        <v>4</v>
      </c>
      <c r="J104" s="283"/>
      <c r="K104" s="294" t="s">
        <v>5</v>
      </c>
      <c r="L104" s="294"/>
      <c r="M104" s="294"/>
      <c r="N104" s="286" t="s">
        <v>6</v>
      </c>
      <c r="O104" s="286"/>
      <c r="P104" s="65" t="s">
        <v>7</v>
      </c>
    </row>
    <row r="105" spans="1:16" ht="15.75" customHeight="1" thickBot="1" x14ac:dyDescent="0.3">
      <c r="A105" s="276"/>
      <c r="B105" s="278"/>
      <c r="C105" s="246" t="s">
        <v>8</v>
      </c>
      <c r="D105" s="3" t="s">
        <v>12</v>
      </c>
      <c r="E105" s="3" t="s">
        <v>8</v>
      </c>
      <c r="F105" s="3" t="s">
        <v>12</v>
      </c>
      <c r="G105" s="3" t="s">
        <v>8</v>
      </c>
      <c r="H105" s="3" t="s">
        <v>12</v>
      </c>
      <c r="I105" s="3" t="s">
        <v>8</v>
      </c>
      <c r="J105" s="3" t="s">
        <v>12</v>
      </c>
      <c r="K105" s="295" t="s">
        <v>13</v>
      </c>
      <c r="L105" s="296"/>
      <c r="M105" s="297"/>
      <c r="N105" s="4" t="s">
        <v>8</v>
      </c>
      <c r="O105" s="28" t="s">
        <v>12</v>
      </c>
      <c r="P105" s="66" t="s">
        <v>11</v>
      </c>
    </row>
    <row r="106" spans="1:16" ht="15.75" customHeight="1" thickBot="1" x14ac:dyDescent="0.3">
      <c r="A106" s="17" t="s">
        <v>27</v>
      </c>
      <c r="B106" s="278"/>
      <c r="C106" s="246">
        <v>1</v>
      </c>
      <c r="D106" s="3">
        <v>1200</v>
      </c>
      <c r="E106" s="3"/>
      <c r="F106" s="3"/>
      <c r="G106" s="3"/>
      <c r="H106" s="3"/>
      <c r="I106" s="3"/>
      <c r="J106" s="3"/>
      <c r="K106" s="291" t="s">
        <v>26</v>
      </c>
      <c r="L106" s="3">
        <v>0.3</v>
      </c>
      <c r="M106" s="272"/>
      <c r="N106" s="4">
        <f t="shared" ref="N106:N110" si="40">SUM(C106,E106,G106,I106)</f>
        <v>1</v>
      </c>
      <c r="O106" s="28">
        <f>SUM(C106*D106,E106*F106,G106*H106,I106*J106)</f>
        <v>1200</v>
      </c>
      <c r="P106" s="66">
        <f t="shared" ref="P106:P107" si="41">O106*L106</f>
        <v>360</v>
      </c>
    </row>
    <row r="107" spans="1:16" ht="15.75" thickBot="1" x14ac:dyDescent="0.3">
      <c r="A107" s="17" t="s">
        <v>28</v>
      </c>
      <c r="B107" s="278"/>
      <c r="C107" s="246">
        <v>3</v>
      </c>
      <c r="D107" s="3">
        <v>30</v>
      </c>
      <c r="E107" s="3">
        <v>3</v>
      </c>
      <c r="F107" s="3">
        <v>30</v>
      </c>
      <c r="G107" s="3">
        <v>3</v>
      </c>
      <c r="H107" s="3">
        <v>30</v>
      </c>
      <c r="I107" s="3"/>
      <c r="J107" s="3"/>
      <c r="K107" s="292"/>
      <c r="L107" s="3">
        <v>0.7</v>
      </c>
      <c r="M107" s="273"/>
      <c r="N107" s="4">
        <f t="shared" si="40"/>
        <v>9</v>
      </c>
      <c r="O107" s="28">
        <f t="shared" ref="O107:O110" si="42">SUM(C107*D107,E107*F107,G107*H107,I107*J107)</f>
        <v>270</v>
      </c>
      <c r="P107" s="66">
        <f t="shared" si="41"/>
        <v>189</v>
      </c>
    </row>
    <row r="108" spans="1:16" ht="15.75" thickBot="1" x14ac:dyDescent="0.3">
      <c r="A108" s="17" t="s">
        <v>123</v>
      </c>
      <c r="B108" s="278"/>
      <c r="C108" s="246">
        <v>2</v>
      </c>
      <c r="D108" s="3">
        <v>10</v>
      </c>
      <c r="E108" s="3">
        <v>2</v>
      </c>
      <c r="F108" s="3">
        <v>30</v>
      </c>
      <c r="G108" s="3">
        <v>2</v>
      </c>
      <c r="H108" s="3">
        <v>40</v>
      </c>
      <c r="I108" s="3"/>
      <c r="J108" s="3"/>
      <c r="K108" s="292"/>
      <c r="L108" s="3">
        <v>0.95</v>
      </c>
      <c r="M108" s="273"/>
      <c r="N108" s="4">
        <f t="shared" si="40"/>
        <v>6</v>
      </c>
      <c r="O108" s="28">
        <f t="shared" si="42"/>
        <v>160</v>
      </c>
      <c r="P108" s="66">
        <f>O108*L108*7</f>
        <v>1064</v>
      </c>
    </row>
    <row r="109" spans="1:16" ht="15.75" thickBot="1" x14ac:dyDescent="0.3">
      <c r="A109" s="17" t="s">
        <v>149</v>
      </c>
      <c r="B109" s="278"/>
      <c r="C109" s="246">
        <v>3</v>
      </c>
      <c r="D109" s="89">
        <v>30</v>
      </c>
      <c r="E109" s="3">
        <v>2</v>
      </c>
      <c r="F109" s="89">
        <v>100</v>
      </c>
      <c r="G109" s="3"/>
      <c r="H109" s="89"/>
      <c r="I109" s="3"/>
      <c r="J109" s="89"/>
      <c r="K109" s="292"/>
      <c r="L109" s="3">
        <v>0.75</v>
      </c>
      <c r="M109" s="273"/>
      <c r="N109" s="4">
        <f t="shared" si="40"/>
        <v>5</v>
      </c>
      <c r="O109" s="28">
        <f t="shared" si="42"/>
        <v>290</v>
      </c>
      <c r="P109" s="66">
        <f>O109*L109*7</f>
        <v>1522.5</v>
      </c>
    </row>
    <row r="110" spans="1:16" ht="15.75" thickBot="1" x14ac:dyDescent="0.3">
      <c r="A110" s="17" t="s">
        <v>30</v>
      </c>
      <c r="B110" s="279"/>
      <c r="C110" s="246">
        <v>1</v>
      </c>
      <c r="D110" s="3">
        <v>800</v>
      </c>
      <c r="E110" s="3"/>
      <c r="F110" s="3"/>
      <c r="G110" s="3"/>
      <c r="H110" s="3"/>
      <c r="I110" s="3"/>
      <c r="J110" s="3"/>
      <c r="K110" s="292"/>
      <c r="L110" s="3">
        <v>0.3</v>
      </c>
      <c r="M110" s="273"/>
      <c r="N110" s="19">
        <f t="shared" si="40"/>
        <v>1</v>
      </c>
      <c r="O110" s="29">
        <f t="shared" si="42"/>
        <v>800</v>
      </c>
      <c r="P110" s="66">
        <f t="shared" ref="P110" si="43">O110*L110</f>
        <v>240</v>
      </c>
    </row>
    <row r="111" spans="1:16" ht="15.75" thickBot="1" x14ac:dyDescent="0.3">
      <c r="A111" s="69" t="s">
        <v>6</v>
      </c>
      <c r="B111" s="8"/>
      <c r="C111" s="70">
        <f t="shared" ref="C111:J111" si="44">SUM(C104:C110)</f>
        <v>10</v>
      </c>
      <c r="D111" s="70">
        <f t="shared" si="44"/>
        <v>2070</v>
      </c>
      <c r="E111" s="70">
        <f t="shared" si="44"/>
        <v>7</v>
      </c>
      <c r="F111" s="70">
        <f t="shared" si="44"/>
        <v>160</v>
      </c>
      <c r="G111" s="70">
        <f t="shared" si="44"/>
        <v>5</v>
      </c>
      <c r="H111" s="70">
        <f t="shared" si="44"/>
        <v>70</v>
      </c>
      <c r="I111" s="70">
        <f t="shared" si="44"/>
        <v>0</v>
      </c>
      <c r="J111" s="87">
        <f t="shared" si="44"/>
        <v>0</v>
      </c>
      <c r="K111" s="338"/>
      <c r="L111" s="85">
        <f>AVERAGE(L106:L110)</f>
        <v>0.6</v>
      </c>
      <c r="M111" s="274"/>
      <c r="N111" s="70">
        <f>SUM(N104:N110)</f>
        <v>22</v>
      </c>
      <c r="O111" s="72">
        <f>SUM(O104:O110)</f>
        <v>2720</v>
      </c>
      <c r="P111" s="67">
        <f>SUM(P106:P110)</f>
        <v>3375.5</v>
      </c>
    </row>
    <row r="112" spans="1:16" x14ac:dyDescent="0.25">
      <c r="A112" s="248" t="s">
        <v>37</v>
      </c>
      <c r="B112" s="375"/>
      <c r="C112" s="353"/>
      <c r="D112" s="247"/>
      <c r="E112" s="247"/>
      <c r="F112" s="247"/>
      <c r="G112" s="247"/>
      <c r="H112" s="91"/>
      <c r="I112" s="247"/>
      <c r="J112" s="247"/>
      <c r="K112" s="27"/>
      <c r="L112" s="27"/>
      <c r="M112" s="27"/>
      <c r="N112" s="27"/>
      <c r="O112" s="27"/>
      <c r="P112" s="56"/>
    </row>
    <row r="113" spans="1:16" x14ac:dyDescent="0.25">
      <c r="A113" s="127"/>
      <c r="B113" s="219"/>
      <c r="C113" s="219"/>
      <c r="D113" s="220"/>
      <c r="E113" s="220"/>
      <c r="F113" s="220"/>
      <c r="G113" s="220"/>
      <c r="H113" s="221"/>
      <c r="I113" s="220"/>
      <c r="J113" s="220"/>
      <c r="K113" s="27"/>
      <c r="L113" s="27"/>
      <c r="M113" s="27"/>
      <c r="N113" s="27"/>
      <c r="O113" s="27"/>
      <c r="P113" s="56"/>
    </row>
    <row r="114" spans="1:16" ht="15.75" thickBot="1" x14ac:dyDescent="0.3"/>
    <row r="115" spans="1:16" ht="15.75" customHeight="1" thickBot="1" x14ac:dyDescent="0.3">
      <c r="A115" s="275" t="s">
        <v>156</v>
      </c>
      <c r="B115" s="277"/>
      <c r="C115" s="281" t="s">
        <v>1</v>
      </c>
      <c r="D115" s="282"/>
      <c r="E115" s="281" t="s">
        <v>2</v>
      </c>
      <c r="F115" s="282"/>
      <c r="G115" s="281" t="s">
        <v>3</v>
      </c>
      <c r="H115" s="282"/>
      <c r="I115" s="281" t="s">
        <v>4</v>
      </c>
      <c r="J115" s="282"/>
      <c r="K115" s="298" t="s">
        <v>5</v>
      </c>
      <c r="L115" s="299"/>
      <c r="M115" s="300"/>
      <c r="N115" s="312" t="s">
        <v>6</v>
      </c>
      <c r="O115" s="328"/>
      <c r="P115" s="58" t="s">
        <v>7</v>
      </c>
    </row>
    <row r="116" spans="1:16" ht="15.75" customHeight="1" thickBot="1" x14ac:dyDescent="0.3">
      <c r="A116" s="276"/>
      <c r="B116" s="278"/>
      <c r="C116" s="134" t="s">
        <v>8</v>
      </c>
      <c r="D116" s="3" t="s">
        <v>12</v>
      </c>
      <c r="E116" s="3" t="s">
        <v>8</v>
      </c>
      <c r="F116" s="3" t="s">
        <v>12</v>
      </c>
      <c r="G116" s="3" t="s">
        <v>8</v>
      </c>
      <c r="H116" s="3" t="s">
        <v>12</v>
      </c>
      <c r="I116" s="3" t="s">
        <v>8</v>
      </c>
      <c r="J116" s="3" t="s">
        <v>12</v>
      </c>
      <c r="K116" s="288" t="s">
        <v>13</v>
      </c>
      <c r="L116" s="289"/>
      <c r="M116" s="290"/>
      <c r="N116" s="4" t="s">
        <v>8</v>
      </c>
      <c r="O116" s="4" t="s">
        <v>12</v>
      </c>
      <c r="P116" s="59" t="s">
        <v>11</v>
      </c>
    </row>
    <row r="117" spans="1:16" ht="15.75" customHeight="1" thickBot="1" x14ac:dyDescent="0.3">
      <c r="A117" s="17"/>
      <c r="B117" s="278"/>
      <c r="C117" s="134"/>
      <c r="D117" s="3"/>
      <c r="E117" s="3"/>
      <c r="F117" s="3"/>
      <c r="G117" s="3"/>
      <c r="H117" s="3"/>
      <c r="I117" s="3"/>
      <c r="J117" s="3"/>
      <c r="K117" s="291" t="s">
        <v>230</v>
      </c>
      <c r="L117" s="3"/>
      <c r="M117" s="272"/>
      <c r="N117" s="4">
        <f t="shared" ref="N117:N120" si="45">SUM(C117,E117,G117,I117)</f>
        <v>0</v>
      </c>
      <c r="O117" s="4">
        <f>SUM(C117*D117,E117*F117,G117*H117,I117*J117)</f>
        <v>0</v>
      </c>
      <c r="P117" s="59">
        <f t="shared" ref="P117" si="46">O117*L117</f>
        <v>0</v>
      </c>
    </row>
    <row r="118" spans="1:16" ht="15.75" thickBot="1" x14ac:dyDescent="0.3">
      <c r="A118" s="17" t="s">
        <v>221</v>
      </c>
      <c r="B118" s="278"/>
      <c r="C118" s="134"/>
      <c r="D118" s="3"/>
      <c r="E118" s="3"/>
      <c r="F118" s="3"/>
      <c r="G118" s="3"/>
      <c r="H118" s="3"/>
      <c r="I118" s="3"/>
      <c r="J118" s="3"/>
      <c r="K118" s="292"/>
      <c r="L118" s="3"/>
      <c r="M118" s="273"/>
      <c r="N118" s="4">
        <f t="shared" si="45"/>
        <v>0</v>
      </c>
      <c r="O118" s="4">
        <f t="shared" ref="O118:O120" si="47">SUM(C118*D118,E118*F118,G118*H118,I118*J118)</f>
        <v>0</v>
      </c>
      <c r="P118" s="59">
        <v>2000</v>
      </c>
    </row>
    <row r="119" spans="1:16" ht="15.75" thickBot="1" x14ac:dyDescent="0.3">
      <c r="A119" s="17"/>
      <c r="B119" s="278"/>
      <c r="C119" s="134"/>
      <c r="D119" s="3"/>
      <c r="E119" s="3"/>
      <c r="F119" s="3"/>
      <c r="G119" s="3"/>
      <c r="H119" s="3"/>
      <c r="I119" s="3"/>
      <c r="J119" s="3"/>
      <c r="K119" s="292"/>
      <c r="L119" s="3"/>
      <c r="M119" s="273"/>
      <c r="N119" s="4">
        <f t="shared" si="45"/>
        <v>0</v>
      </c>
      <c r="O119" s="4">
        <f t="shared" si="47"/>
        <v>0</v>
      </c>
      <c r="P119" s="59">
        <f>O119*L119*2</f>
        <v>0</v>
      </c>
    </row>
    <row r="120" spans="1:16" ht="15.75" thickBot="1" x14ac:dyDescent="0.3">
      <c r="A120" s="17"/>
      <c r="B120" s="279"/>
      <c r="C120" s="134"/>
      <c r="D120" s="3"/>
      <c r="E120" s="3"/>
      <c r="F120" s="3"/>
      <c r="G120" s="3"/>
      <c r="H120" s="3"/>
      <c r="I120" s="3"/>
      <c r="J120" s="3"/>
      <c r="K120" s="292"/>
      <c r="L120" s="3"/>
      <c r="M120" s="273"/>
      <c r="N120" s="19">
        <f t="shared" si="45"/>
        <v>0</v>
      </c>
      <c r="O120" s="19">
        <f t="shared" si="47"/>
        <v>0</v>
      </c>
      <c r="P120" s="60">
        <f t="shared" ref="P120" si="48">O120*L120</f>
        <v>0</v>
      </c>
    </row>
    <row r="121" spans="1:16" ht="15.75" thickBot="1" x14ac:dyDescent="0.3">
      <c r="A121" s="69" t="s">
        <v>6</v>
      </c>
      <c r="B121" s="8"/>
      <c r="C121" s="70">
        <f t="shared" ref="C121:J121" si="49">SUM(C115:C120)</f>
        <v>0</v>
      </c>
      <c r="D121" s="70">
        <f t="shared" si="49"/>
        <v>0</v>
      </c>
      <c r="E121" s="70">
        <f t="shared" si="49"/>
        <v>0</v>
      </c>
      <c r="F121" s="86">
        <f t="shared" si="49"/>
        <v>0</v>
      </c>
      <c r="G121" s="72">
        <f t="shared" si="49"/>
        <v>0</v>
      </c>
      <c r="H121" s="72">
        <f t="shared" si="49"/>
        <v>0</v>
      </c>
      <c r="I121" s="70">
        <f t="shared" si="49"/>
        <v>0</v>
      </c>
      <c r="J121" s="86">
        <f t="shared" si="49"/>
        <v>0</v>
      </c>
      <c r="K121" s="293"/>
      <c r="L121" s="85"/>
      <c r="M121" s="274"/>
      <c r="N121" s="70">
        <f>SUM(N115:N120)</f>
        <v>0</v>
      </c>
      <c r="O121" s="70">
        <f>SUM(O115:O120)</f>
        <v>0</v>
      </c>
      <c r="P121" s="61">
        <f>SUM(P117:P120)</f>
        <v>2000</v>
      </c>
    </row>
    <row r="122" spans="1:16" x14ac:dyDescent="0.25">
      <c r="A122" s="373" t="s">
        <v>233</v>
      </c>
      <c r="B122" s="334"/>
      <c r="C122" s="334"/>
      <c r="D122" s="334"/>
      <c r="E122" s="334"/>
      <c r="F122" s="334"/>
      <c r="G122" s="334"/>
      <c r="H122" s="334"/>
      <c r="I122" s="334"/>
      <c r="J122" s="334"/>
      <c r="K122" s="34"/>
      <c r="L122" s="32"/>
      <c r="M122" s="32"/>
      <c r="N122" s="20"/>
      <c r="O122" s="20"/>
      <c r="P122" s="54"/>
    </row>
    <row r="125" spans="1:16" ht="15.75" x14ac:dyDescent="0.25">
      <c r="A125" s="304" t="s">
        <v>47</v>
      </c>
      <c r="B125" s="305"/>
      <c r="C125" s="357">
        <f>SUM(P90)</f>
        <v>4735.1351158645275</v>
      </c>
      <c r="D125" s="356"/>
      <c r="J125" t="s">
        <v>222</v>
      </c>
    </row>
    <row r="126" spans="1:16" ht="15.75" x14ac:dyDescent="0.25">
      <c r="A126" s="304" t="s">
        <v>48</v>
      </c>
      <c r="B126" s="305"/>
      <c r="C126" s="357">
        <f>SUM(P75,P101,P111,P121)</f>
        <v>15062.5</v>
      </c>
      <c r="D126" s="356"/>
    </row>
    <row r="127" spans="1:16" ht="15.75" x14ac:dyDescent="0.25">
      <c r="A127" s="306" t="s">
        <v>49</v>
      </c>
      <c r="B127" s="307"/>
      <c r="C127" s="355">
        <f>SUM(C125,C126)</f>
        <v>19797.635115864527</v>
      </c>
      <c r="D127" s="356"/>
    </row>
    <row r="129" spans="1:16" ht="21" x14ac:dyDescent="0.35">
      <c r="A129" s="303" t="s">
        <v>104</v>
      </c>
      <c r="B129" s="337"/>
      <c r="C129" s="337"/>
      <c r="D129" s="337"/>
      <c r="E129" s="337"/>
      <c r="F129" s="337"/>
      <c r="G129" s="337"/>
      <c r="H129" s="337"/>
      <c r="I129" s="75"/>
      <c r="J129" s="76" t="s">
        <v>57</v>
      </c>
      <c r="K129" s="75"/>
      <c r="L129" s="335" t="s">
        <v>116</v>
      </c>
      <c r="M129" s="336"/>
      <c r="N129" s="336"/>
      <c r="O129" s="336"/>
      <c r="P129" s="336"/>
    </row>
    <row r="130" spans="1:16" ht="21.75" thickBot="1" x14ac:dyDescent="0.4">
      <c r="A130" s="234"/>
      <c r="B130" s="235"/>
      <c r="C130" s="235"/>
      <c r="D130" s="235"/>
      <c r="E130" s="235"/>
      <c r="F130" s="235"/>
      <c r="G130" s="235"/>
      <c r="H130" s="235"/>
      <c r="I130" s="236"/>
      <c r="J130" s="237"/>
      <c r="K130" s="236"/>
      <c r="L130" s="253"/>
      <c r="M130" s="254"/>
      <c r="N130" s="254"/>
      <c r="O130" s="254"/>
      <c r="P130" s="254"/>
    </row>
    <row r="131" spans="1:16" ht="15.75" customHeight="1" thickBot="1" x14ac:dyDescent="0.3">
      <c r="A131" s="275" t="s">
        <v>223</v>
      </c>
      <c r="B131" s="277"/>
      <c r="C131" s="281" t="s">
        <v>1</v>
      </c>
      <c r="D131" s="282"/>
      <c r="E131" s="281" t="s">
        <v>2</v>
      </c>
      <c r="F131" s="282"/>
      <c r="G131" s="281" t="s">
        <v>3</v>
      </c>
      <c r="H131" s="282"/>
      <c r="I131" s="281" t="s">
        <v>4</v>
      </c>
      <c r="J131" s="282"/>
      <c r="K131" s="298" t="s">
        <v>5</v>
      </c>
      <c r="L131" s="299"/>
      <c r="M131" s="300"/>
      <c r="N131" s="312" t="s">
        <v>6</v>
      </c>
      <c r="O131" s="328"/>
      <c r="P131" s="58" t="s">
        <v>7</v>
      </c>
    </row>
    <row r="132" spans="1:16" ht="15.75" customHeight="1" thickBot="1" x14ac:dyDescent="0.3">
      <c r="A132" s="276"/>
      <c r="B132" s="278"/>
      <c r="C132" s="250" t="s">
        <v>8</v>
      </c>
      <c r="D132" s="3" t="s">
        <v>12</v>
      </c>
      <c r="E132" s="3" t="s">
        <v>8</v>
      </c>
      <c r="F132" s="3" t="s">
        <v>12</v>
      </c>
      <c r="G132" s="3" t="s">
        <v>8</v>
      </c>
      <c r="H132" s="3" t="s">
        <v>12</v>
      </c>
      <c r="I132" s="3" t="s">
        <v>8</v>
      </c>
      <c r="J132" s="3" t="s">
        <v>12</v>
      </c>
      <c r="K132" s="288" t="s">
        <v>13</v>
      </c>
      <c r="L132" s="289"/>
      <c r="M132" s="290"/>
      <c r="N132" s="4" t="s">
        <v>8</v>
      </c>
      <c r="O132" s="4" t="s">
        <v>12</v>
      </c>
      <c r="P132" s="59" t="s">
        <v>11</v>
      </c>
    </row>
    <row r="133" spans="1:16" ht="15.75" customHeight="1" thickBot="1" x14ac:dyDescent="0.3">
      <c r="A133" s="17" t="s">
        <v>27</v>
      </c>
      <c r="B133" s="278"/>
      <c r="C133" s="250">
        <v>1</v>
      </c>
      <c r="D133" s="3">
        <v>800</v>
      </c>
      <c r="E133" s="3"/>
      <c r="F133" s="3"/>
      <c r="G133" s="3"/>
      <c r="H133" s="3"/>
      <c r="I133" s="3"/>
      <c r="J133" s="3"/>
      <c r="K133" s="291" t="s">
        <v>26</v>
      </c>
      <c r="L133" s="3">
        <v>0.3</v>
      </c>
      <c r="M133" s="272"/>
      <c r="N133" s="4">
        <f t="shared" ref="N133:N136" si="50">SUM(C133,E133,G133,I133)</f>
        <v>1</v>
      </c>
      <c r="O133" s="4">
        <f>SUM(C133*D133,E133*F133,G133*H133,I133*J133)</f>
        <v>800</v>
      </c>
      <c r="P133" s="59">
        <f t="shared" ref="P133" si="51">O133*L133</f>
        <v>240</v>
      </c>
    </row>
    <row r="134" spans="1:16" ht="15.75" thickBot="1" x14ac:dyDescent="0.3">
      <c r="A134" s="17" t="s">
        <v>213</v>
      </c>
      <c r="B134" s="278"/>
      <c r="C134" s="250">
        <v>4</v>
      </c>
      <c r="D134" s="3">
        <v>30</v>
      </c>
      <c r="E134" s="3">
        <v>4</v>
      </c>
      <c r="F134" s="3">
        <v>30</v>
      </c>
      <c r="G134" s="3">
        <v>4</v>
      </c>
      <c r="H134" s="3">
        <v>30</v>
      </c>
      <c r="I134" s="3"/>
      <c r="J134" s="3"/>
      <c r="K134" s="292"/>
      <c r="L134" s="3">
        <v>0.7</v>
      </c>
      <c r="M134" s="273"/>
      <c r="N134" s="4">
        <f t="shared" si="50"/>
        <v>12</v>
      </c>
      <c r="O134" s="4">
        <f t="shared" ref="O134:O136" si="52">SUM(C134*D134,E134*F134,G134*H134,I134*J134)</f>
        <v>360</v>
      </c>
      <c r="P134" s="59">
        <f>O134*L134*7</f>
        <v>1763.9999999999998</v>
      </c>
    </row>
    <row r="135" spans="1:16" ht="15.75" thickBot="1" x14ac:dyDescent="0.3">
      <c r="A135" s="17" t="s">
        <v>218</v>
      </c>
      <c r="B135" s="278"/>
      <c r="C135" s="250">
        <v>5</v>
      </c>
      <c r="D135" s="3">
        <v>150</v>
      </c>
      <c r="E135" s="3"/>
      <c r="F135" s="3"/>
      <c r="G135" s="3"/>
      <c r="H135" s="3"/>
      <c r="I135" s="3"/>
      <c r="J135" s="3"/>
      <c r="K135" s="292"/>
      <c r="L135" s="3">
        <v>0.85</v>
      </c>
      <c r="M135" s="273"/>
      <c r="N135" s="4">
        <f t="shared" si="50"/>
        <v>5</v>
      </c>
      <c r="O135" s="4">
        <f t="shared" si="52"/>
        <v>750</v>
      </c>
      <c r="P135" s="59">
        <f>O135*L135*7</f>
        <v>4462.5</v>
      </c>
    </row>
    <row r="136" spans="1:16" ht="15.75" thickBot="1" x14ac:dyDescent="0.3">
      <c r="A136" s="17" t="s">
        <v>30</v>
      </c>
      <c r="B136" s="279"/>
      <c r="C136" s="250">
        <v>1</v>
      </c>
      <c r="D136" s="3">
        <v>800</v>
      </c>
      <c r="E136" s="3"/>
      <c r="F136" s="3"/>
      <c r="G136" s="3"/>
      <c r="H136" s="3"/>
      <c r="I136" s="3"/>
      <c r="J136" s="3"/>
      <c r="K136" s="292"/>
      <c r="L136" s="3">
        <v>0.3</v>
      </c>
      <c r="M136" s="273"/>
      <c r="N136" s="19">
        <f t="shared" si="50"/>
        <v>1</v>
      </c>
      <c r="O136" s="19">
        <f t="shared" si="52"/>
        <v>800</v>
      </c>
      <c r="P136" s="60">
        <f t="shared" ref="P136" si="53">O136*L136</f>
        <v>240</v>
      </c>
    </row>
    <row r="137" spans="1:16" ht="15.75" thickBot="1" x14ac:dyDescent="0.3">
      <c r="A137" s="69" t="s">
        <v>6</v>
      </c>
      <c r="B137" s="8"/>
      <c r="C137" s="70">
        <f t="shared" ref="C137:J137" si="54">SUM(C131:C136)</f>
        <v>11</v>
      </c>
      <c r="D137" s="70">
        <f t="shared" si="54"/>
        <v>1780</v>
      </c>
      <c r="E137" s="70">
        <f t="shared" si="54"/>
        <v>4</v>
      </c>
      <c r="F137" s="86">
        <f t="shared" si="54"/>
        <v>30</v>
      </c>
      <c r="G137" s="72">
        <f t="shared" si="54"/>
        <v>4</v>
      </c>
      <c r="H137" s="72">
        <f t="shared" si="54"/>
        <v>30</v>
      </c>
      <c r="I137" s="70">
        <f t="shared" si="54"/>
        <v>0</v>
      </c>
      <c r="J137" s="86">
        <f t="shared" si="54"/>
        <v>0</v>
      </c>
      <c r="K137" s="293"/>
      <c r="L137" s="85">
        <f>AVERAGE(L133:L136)</f>
        <v>0.53749999999999998</v>
      </c>
      <c r="M137" s="274"/>
      <c r="N137" s="70">
        <f>SUM(N131:N136)</f>
        <v>19</v>
      </c>
      <c r="O137" s="70">
        <f>SUM(O131:O136)</f>
        <v>2710</v>
      </c>
      <c r="P137" s="61">
        <f>SUM(P133:P136)</f>
        <v>6706.5</v>
      </c>
    </row>
    <row r="138" spans="1:16" ht="15.75" thickBot="1" x14ac:dyDescent="0.3"/>
    <row r="139" spans="1:16" ht="15.75" thickBot="1" x14ac:dyDescent="0.3">
      <c r="A139" s="275" t="s">
        <v>105</v>
      </c>
      <c r="B139" s="12" t="s">
        <v>0</v>
      </c>
      <c r="C139" s="379" t="s">
        <v>1</v>
      </c>
      <c r="D139" s="380"/>
      <c r="E139" s="379" t="s">
        <v>2</v>
      </c>
      <c r="F139" s="380"/>
      <c r="G139" s="379" t="s">
        <v>3</v>
      </c>
      <c r="H139" s="380"/>
      <c r="I139" s="379" t="s">
        <v>4</v>
      </c>
      <c r="J139" s="380"/>
      <c r="K139" s="368" t="s">
        <v>5</v>
      </c>
      <c r="L139" s="369"/>
      <c r="M139" s="370"/>
      <c r="N139" s="359" t="s">
        <v>6</v>
      </c>
      <c r="O139" s="360"/>
      <c r="P139" s="154" t="s">
        <v>7</v>
      </c>
    </row>
    <row r="140" spans="1:16" ht="15.75" thickBot="1" x14ac:dyDescent="0.3">
      <c r="A140" s="276"/>
      <c r="B140" s="150"/>
      <c r="C140" s="13" t="s">
        <v>8</v>
      </c>
      <c r="D140" s="13" t="s">
        <v>9</v>
      </c>
      <c r="E140" s="13" t="s">
        <v>8</v>
      </c>
      <c r="F140" s="13" t="s">
        <v>9</v>
      </c>
      <c r="G140" s="13" t="s">
        <v>8</v>
      </c>
      <c r="H140" s="13" t="s">
        <v>9</v>
      </c>
      <c r="I140" s="13" t="s">
        <v>8</v>
      </c>
      <c r="J140" s="13" t="s">
        <v>9</v>
      </c>
      <c r="K140" s="361" t="s">
        <v>10</v>
      </c>
      <c r="L140" s="361"/>
      <c r="M140" s="361"/>
      <c r="N140" s="140" t="s">
        <v>8</v>
      </c>
      <c r="O140" s="140" t="s">
        <v>9</v>
      </c>
      <c r="P140" s="141" t="s">
        <v>11</v>
      </c>
    </row>
    <row r="141" spans="1:16" ht="15.75" thickBot="1" x14ac:dyDescent="0.3">
      <c r="A141" s="17"/>
      <c r="B141" s="16"/>
      <c r="C141" s="13"/>
      <c r="D141" s="13"/>
      <c r="E141" s="13"/>
      <c r="F141" s="13"/>
      <c r="G141" s="13"/>
      <c r="H141" s="13"/>
      <c r="I141" s="13"/>
      <c r="J141" s="13"/>
      <c r="K141" s="362" t="s">
        <v>236</v>
      </c>
      <c r="L141" s="146"/>
      <c r="M141" s="361"/>
      <c r="N141" s="140"/>
      <c r="O141" s="140"/>
      <c r="P141" s="141"/>
    </row>
    <row r="142" spans="1:16" ht="15.75" thickBot="1" x14ac:dyDescent="0.3">
      <c r="A142" s="17" t="s">
        <v>234</v>
      </c>
      <c r="B142" s="16"/>
      <c r="C142" s="13"/>
      <c r="D142" s="13"/>
      <c r="E142" s="13"/>
      <c r="F142" s="13"/>
      <c r="G142" s="13"/>
      <c r="H142" s="13"/>
      <c r="I142" s="13"/>
      <c r="J142" s="13"/>
      <c r="K142" s="362"/>
      <c r="L142" s="146"/>
      <c r="M142" s="361"/>
      <c r="N142" s="140"/>
      <c r="O142" s="140"/>
      <c r="P142" s="141">
        <v>1500</v>
      </c>
    </row>
    <row r="143" spans="1:16" ht="15.75" thickBot="1" x14ac:dyDescent="0.3">
      <c r="A143" s="18" t="s">
        <v>235</v>
      </c>
      <c r="B143" s="16"/>
      <c r="C143" s="13"/>
      <c r="D143" s="13"/>
      <c r="E143" s="13"/>
      <c r="F143" s="13"/>
      <c r="G143" s="13"/>
      <c r="H143" s="13"/>
      <c r="I143" s="13"/>
      <c r="J143" s="13"/>
      <c r="K143" s="362"/>
      <c r="L143" s="146"/>
      <c r="M143" s="361"/>
      <c r="N143" s="140"/>
      <c r="O143" s="140"/>
      <c r="P143" s="141">
        <v>2000</v>
      </c>
    </row>
    <row r="144" spans="1:16" ht="15.75" thickBot="1" x14ac:dyDescent="0.3">
      <c r="A144" s="17"/>
      <c r="B144" s="16"/>
      <c r="C144" s="13"/>
      <c r="D144" s="13"/>
      <c r="E144" s="13"/>
      <c r="F144" s="13"/>
      <c r="G144" s="13"/>
      <c r="H144" s="13"/>
      <c r="I144" s="13"/>
      <c r="J144" s="13"/>
      <c r="K144" s="362"/>
      <c r="L144" s="146"/>
      <c r="M144" s="361"/>
      <c r="N144" s="140"/>
      <c r="O144" s="140"/>
      <c r="P144" s="141">
        <f t="shared" ref="P144" si="55">O144*L144</f>
        <v>0</v>
      </c>
    </row>
    <row r="145" spans="1:16" ht="15.75" thickBot="1" x14ac:dyDescent="0.3">
      <c r="A145" s="69" t="s">
        <v>6</v>
      </c>
      <c r="B145" s="143"/>
      <c r="C145" s="147">
        <f t="shared" ref="C145:J145" si="56">SUM(C141:C144)</f>
        <v>0</v>
      </c>
      <c r="D145" s="147">
        <f t="shared" si="56"/>
        <v>0</v>
      </c>
      <c r="E145" s="147">
        <f t="shared" si="56"/>
        <v>0</v>
      </c>
      <c r="F145" s="147">
        <f t="shared" si="56"/>
        <v>0</v>
      </c>
      <c r="G145" s="147">
        <f t="shared" si="56"/>
        <v>0</v>
      </c>
      <c r="H145" s="147">
        <f t="shared" si="56"/>
        <v>0</v>
      </c>
      <c r="I145" s="147">
        <f t="shared" si="56"/>
        <v>0</v>
      </c>
      <c r="J145" s="147">
        <f t="shared" si="56"/>
        <v>0</v>
      </c>
      <c r="K145" s="362"/>
      <c r="L145" s="144"/>
      <c r="M145" s="361"/>
      <c r="N145" s="70">
        <f>SUM(N141:N144)</f>
        <v>0</v>
      </c>
      <c r="O145" s="70">
        <f>SUM(O141:O144)</f>
        <v>0</v>
      </c>
      <c r="P145" s="145">
        <f>SUM(P141:P144)</f>
        <v>3500</v>
      </c>
    </row>
    <row r="147" spans="1:16" ht="15.75" thickBot="1" x14ac:dyDescent="0.3"/>
    <row r="148" spans="1:16" ht="15.75" thickBot="1" x14ac:dyDescent="0.3">
      <c r="A148" s="363" t="s">
        <v>224</v>
      </c>
      <c r="B148" s="364"/>
      <c r="C148" s="365" t="s">
        <v>1</v>
      </c>
      <c r="D148" s="365"/>
      <c r="E148" s="365" t="s">
        <v>2</v>
      </c>
      <c r="F148" s="365"/>
      <c r="G148" s="365" t="s">
        <v>3</v>
      </c>
      <c r="H148" s="365"/>
      <c r="I148" s="365" t="s">
        <v>4</v>
      </c>
      <c r="J148" s="365"/>
      <c r="K148" s="366" t="s">
        <v>5</v>
      </c>
      <c r="L148" s="366"/>
      <c r="M148" s="366"/>
      <c r="N148" s="358" t="s">
        <v>6</v>
      </c>
      <c r="O148" s="358"/>
      <c r="P148" s="152" t="s">
        <v>7</v>
      </c>
    </row>
    <row r="149" spans="1:16" ht="15.75" thickBot="1" x14ac:dyDescent="0.3">
      <c r="A149" s="363"/>
      <c r="B149" s="364"/>
      <c r="C149" s="13" t="s">
        <v>8</v>
      </c>
      <c r="D149" s="13" t="s">
        <v>12</v>
      </c>
      <c r="E149" s="13" t="s">
        <v>8</v>
      </c>
      <c r="F149" s="13" t="s">
        <v>12</v>
      </c>
      <c r="G149" s="13" t="s">
        <v>8</v>
      </c>
      <c r="H149" s="13" t="s">
        <v>12</v>
      </c>
      <c r="I149" s="13" t="s">
        <v>8</v>
      </c>
      <c r="J149" s="13" t="s">
        <v>12</v>
      </c>
      <c r="K149" s="361" t="s">
        <v>13</v>
      </c>
      <c r="L149" s="361"/>
      <c r="M149" s="361"/>
      <c r="N149" s="140" t="s">
        <v>8</v>
      </c>
      <c r="O149" s="140" t="s">
        <v>12</v>
      </c>
      <c r="P149" s="153" t="s">
        <v>11</v>
      </c>
    </row>
    <row r="150" spans="1:16" ht="15.75" thickBot="1" x14ac:dyDescent="0.3">
      <c r="A150" s="18" t="s">
        <v>27</v>
      </c>
      <c r="B150" s="364"/>
      <c r="C150" s="13">
        <v>1</v>
      </c>
      <c r="D150" s="13">
        <v>800</v>
      </c>
      <c r="E150" s="13"/>
      <c r="F150" s="13"/>
      <c r="G150" s="13"/>
      <c r="H150" s="13"/>
      <c r="I150" s="13"/>
      <c r="J150" s="13"/>
      <c r="K150" s="367" t="s">
        <v>225</v>
      </c>
      <c r="L150" s="13">
        <v>0.3</v>
      </c>
      <c r="M150" s="361"/>
      <c r="N150" s="140">
        <f t="shared" ref="N150:N156" si="57">SUM(C150,E150,G150,I150)</f>
        <v>1</v>
      </c>
      <c r="O150" s="140">
        <f>SUM(C150*D150,E150*F150,G150*H150,I150*J150)</f>
        <v>800</v>
      </c>
      <c r="P150" s="153">
        <f t="shared" ref="P150:P152" si="58">O150*L150</f>
        <v>240</v>
      </c>
    </row>
    <row r="151" spans="1:16" ht="15.75" thickBot="1" x14ac:dyDescent="0.3">
      <c r="A151" s="18" t="s">
        <v>28</v>
      </c>
      <c r="B151" s="364"/>
      <c r="C151" s="13">
        <v>3</v>
      </c>
      <c r="D151" s="13">
        <v>30</v>
      </c>
      <c r="E151" s="13">
        <v>3</v>
      </c>
      <c r="F151" s="13">
        <v>30</v>
      </c>
      <c r="G151" s="13">
        <v>3</v>
      </c>
      <c r="H151" s="13">
        <v>30</v>
      </c>
      <c r="I151" s="13"/>
      <c r="J151" s="13"/>
      <c r="K151" s="367"/>
      <c r="L151" s="13">
        <v>0.7</v>
      </c>
      <c r="M151" s="361"/>
      <c r="N151" s="140">
        <f t="shared" si="57"/>
        <v>9</v>
      </c>
      <c r="O151" s="140">
        <f t="shared" ref="O151:O156" si="59">SUM(C151*D151,E151*F151,G151*H151,I151*J151)</f>
        <v>270</v>
      </c>
      <c r="P151" s="153">
        <f t="shared" si="58"/>
        <v>189</v>
      </c>
    </row>
    <row r="152" spans="1:16" ht="15.75" thickBot="1" x14ac:dyDescent="0.3">
      <c r="A152" s="18" t="s">
        <v>232</v>
      </c>
      <c r="B152" s="364"/>
      <c r="C152" s="13">
        <v>3</v>
      </c>
      <c r="D152" s="13">
        <v>20</v>
      </c>
      <c r="E152" s="13">
        <v>3</v>
      </c>
      <c r="F152" s="13">
        <v>30</v>
      </c>
      <c r="G152" s="13">
        <v>3</v>
      </c>
      <c r="H152" s="13">
        <v>30</v>
      </c>
      <c r="I152" s="13"/>
      <c r="J152" s="13"/>
      <c r="K152" s="367"/>
      <c r="L152" s="13">
        <v>0.7</v>
      </c>
      <c r="M152" s="361"/>
      <c r="N152" s="140">
        <f t="shared" si="57"/>
        <v>9</v>
      </c>
      <c r="O152" s="140">
        <f t="shared" si="59"/>
        <v>240</v>
      </c>
      <c r="P152" s="153">
        <f t="shared" si="58"/>
        <v>168</v>
      </c>
    </row>
    <row r="153" spans="1:16" ht="15.75" thickBot="1" x14ac:dyDescent="0.3">
      <c r="A153" s="18" t="s">
        <v>216</v>
      </c>
      <c r="B153" s="364"/>
      <c r="C153" s="13">
        <v>6</v>
      </c>
      <c r="D153" s="13">
        <v>30</v>
      </c>
      <c r="E153" s="13"/>
      <c r="F153" s="13"/>
      <c r="G153" s="13"/>
      <c r="H153" s="13"/>
      <c r="I153" s="13"/>
      <c r="J153" s="13"/>
      <c r="K153" s="367"/>
      <c r="L153" s="13">
        <v>0.7</v>
      </c>
      <c r="M153" s="361"/>
      <c r="N153" s="140">
        <f t="shared" si="57"/>
        <v>6</v>
      </c>
      <c r="O153" s="140">
        <f t="shared" si="59"/>
        <v>180</v>
      </c>
      <c r="P153" s="153">
        <f>O153*L153*7</f>
        <v>881.99999999999989</v>
      </c>
    </row>
    <row r="154" spans="1:16" ht="15.75" thickBot="1" x14ac:dyDescent="0.3">
      <c r="A154" s="18" t="s">
        <v>237</v>
      </c>
      <c r="B154" s="364"/>
      <c r="C154" s="13">
        <v>8</v>
      </c>
      <c r="D154" s="13">
        <v>20</v>
      </c>
      <c r="E154" s="13"/>
      <c r="F154" s="13"/>
      <c r="G154" s="13"/>
      <c r="H154" s="13"/>
      <c r="I154" s="13"/>
      <c r="J154" s="13"/>
      <c r="K154" s="367"/>
      <c r="L154" s="13">
        <v>0.7</v>
      </c>
      <c r="M154" s="361"/>
      <c r="N154" s="140">
        <f t="shared" si="57"/>
        <v>8</v>
      </c>
      <c r="O154" s="140">
        <f t="shared" si="59"/>
        <v>160</v>
      </c>
      <c r="P154" s="153">
        <f>O154*L154*7</f>
        <v>784</v>
      </c>
    </row>
    <row r="155" spans="1:16" ht="15.75" thickBot="1" x14ac:dyDescent="0.3">
      <c r="A155" s="18" t="s">
        <v>101</v>
      </c>
      <c r="B155" s="364"/>
      <c r="C155" s="13">
        <v>1</v>
      </c>
      <c r="D155" s="108">
        <v>200</v>
      </c>
      <c r="E155" s="13">
        <v>1</v>
      </c>
      <c r="F155" s="108">
        <v>200</v>
      </c>
      <c r="G155" s="13">
        <v>1</v>
      </c>
      <c r="H155" s="108">
        <v>200</v>
      </c>
      <c r="I155" s="13">
        <v>1</v>
      </c>
      <c r="J155" s="108">
        <v>200</v>
      </c>
      <c r="K155" s="367"/>
      <c r="L155" s="13">
        <v>0.65</v>
      </c>
      <c r="M155" s="361"/>
      <c r="N155" s="140">
        <f t="shared" si="57"/>
        <v>4</v>
      </c>
      <c r="O155" s="140">
        <f t="shared" si="59"/>
        <v>800</v>
      </c>
      <c r="P155" s="153">
        <f>O155*L155*7</f>
        <v>3640</v>
      </c>
    </row>
    <row r="156" spans="1:16" ht="15.75" thickBot="1" x14ac:dyDescent="0.3">
      <c r="A156" s="18" t="s">
        <v>30</v>
      </c>
      <c r="B156" s="364"/>
      <c r="C156" s="13">
        <v>1</v>
      </c>
      <c r="D156" s="13">
        <v>800</v>
      </c>
      <c r="E156" s="13"/>
      <c r="F156" s="13"/>
      <c r="G156" s="13"/>
      <c r="H156" s="13"/>
      <c r="I156" s="13"/>
      <c r="J156" s="13"/>
      <c r="K156" s="367"/>
      <c r="L156" s="13">
        <v>0.3</v>
      </c>
      <c r="M156" s="361"/>
      <c r="N156" s="140">
        <f t="shared" si="57"/>
        <v>1</v>
      </c>
      <c r="O156" s="140">
        <f t="shared" si="59"/>
        <v>800</v>
      </c>
      <c r="P156" s="153">
        <f t="shared" ref="P156" si="60">O156*L156</f>
        <v>240</v>
      </c>
    </row>
    <row r="157" spans="1:16" ht="15.75" thickBot="1" x14ac:dyDescent="0.3">
      <c r="A157" s="142" t="s">
        <v>6</v>
      </c>
      <c r="B157" s="143"/>
      <c r="C157" s="70">
        <f t="shared" ref="C157:J157" si="61">SUM(C148:C156)</f>
        <v>23</v>
      </c>
      <c r="D157" s="70">
        <f t="shared" si="61"/>
        <v>1900</v>
      </c>
      <c r="E157" s="70">
        <f t="shared" si="61"/>
        <v>7</v>
      </c>
      <c r="F157" s="70">
        <f t="shared" si="61"/>
        <v>260</v>
      </c>
      <c r="G157" s="70">
        <f t="shared" si="61"/>
        <v>7</v>
      </c>
      <c r="H157" s="70">
        <f t="shared" si="61"/>
        <v>260</v>
      </c>
      <c r="I157" s="70">
        <f t="shared" si="61"/>
        <v>1</v>
      </c>
      <c r="J157" s="70">
        <f t="shared" si="61"/>
        <v>200</v>
      </c>
      <c r="K157" s="367"/>
      <c r="L157" s="144">
        <f>AVERAGE(L150:L156)</f>
        <v>0.57857142857142851</v>
      </c>
      <c r="M157" s="361"/>
      <c r="N157" s="70">
        <f>SUM(N148:N156)</f>
        <v>38</v>
      </c>
      <c r="O157" s="70">
        <f>SUM(O150:O156)</f>
        <v>3250</v>
      </c>
      <c r="P157" s="61">
        <f>SUM(P150:P156)</f>
        <v>6143</v>
      </c>
    </row>
    <row r="159" spans="1:16" ht="15.75" thickBot="1" x14ac:dyDescent="0.3"/>
    <row r="160" spans="1:16" ht="15.75" thickBot="1" x14ac:dyDescent="0.3">
      <c r="A160" s="363" t="s">
        <v>226</v>
      </c>
      <c r="B160" s="149" t="s">
        <v>0</v>
      </c>
      <c r="C160" s="354" t="s">
        <v>1</v>
      </c>
      <c r="D160" s="354"/>
      <c r="E160" s="354" t="s">
        <v>2</v>
      </c>
      <c r="F160" s="354"/>
      <c r="G160" s="354" t="s">
        <v>3</v>
      </c>
      <c r="H160" s="354"/>
      <c r="I160" s="354" t="s">
        <v>4</v>
      </c>
      <c r="J160" s="354"/>
      <c r="K160" s="366" t="s">
        <v>5</v>
      </c>
      <c r="L160" s="366"/>
      <c r="M160" s="366"/>
      <c r="N160" s="358" t="s">
        <v>6</v>
      </c>
      <c r="O160" s="358"/>
      <c r="P160" s="151" t="s">
        <v>7</v>
      </c>
    </row>
    <row r="161" spans="1:16" ht="15.75" thickBot="1" x14ac:dyDescent="0.3">
      <c r="A161" s="363"/>
      <c r="B161" s="150"/>
      <c r="C161" s="13" t="s">
        <v>8</v>
      </c>
      <c r="D161" s="13" t="s">
        <v>9</v>
      </c>
      <c r="E161" s="13" t="s">
        <v>8</v>
      </c>
      <c r="F161" s="13" t="s">
        <v>9</v>
      </c>
      <c r="G161" s="13" t="s">
        <v>8</v>
      </c>
      <c r="H161" s="13" t="s">
        <v>9</v>
      </c>
      <c r="I161" s="13" t="s">
        <v>8</v>
      </c>
      <c r="J161" s="13" t="s">
        <v>9</v>
      </c>
      <c r="K161" s="361" t="s">
        <v>10</v>
      </c>
      <c r="L161" s="361"/>
      <c r="M161" s="361"/>
      <c r="N161" s="140" t="s">
        <v>8</v>
      </c>
      <c r="O161" s="140" t="s">
        <v>9</v>
      </c>
      <c r="P161" s="59" t="s">
        <v>11</v>
      </c>
    </row>
    <row r="162" spans="1:16" ht="15.75" thickBot="1" x14ac:dyDescent="0.3">
      <c r="A162" s="18" t="s">
        <v>150</v>
      </c>
      <c r="B162" s="16">
        <v>140</v>
      </c>
      <c r="C162" s="13">
        <v>8</v>
      </c>
      <c r="D162" s="13">
        <v>50</v>
      </c>
      <c r="E162" s="13">
        <v>8</v>
      </c>
      <c r="F162" s="13">
        <v>70</v>
      </c>
      <c r="G162" s="13">
        <v>8</v>
      </c>
      <c r="H162" s="13">
        <v>90</v>
      </c>
      <c r="I162" s="13">
        <v>8</v>
      </c>
      <c r="J162" s="13">
        <v>90</v>
      </c>
      <c r="K162" s="367" t="s">
        <v>228</v>
      </c>
      <c r="L162" s="146">
        <f>SUM(D162/B162,F162/B162,H162/B162,J162/B162)/4</f>
        <v>0.5357142857142857</v>
      </c>
      <c r="M162" s="361"/>
      <c r="N162" s="140">
        <f t="shared" ref="N162:N169" si="62">SUM(C162,E162,G162,I162)</f>
        <v>32</v>
      </c>
      <c r="O162" s="140">
        <f t="shared" ref="O162:O169" si="63">SUM(C162*D162,E162*F162,G162*H162,I162*J162)</f>
        <v>2400</v>
      </c>
      <c r="P162" s="59">
        <f t="shared" ref="P162:P169" si="64">O162*L162</f>
        <v>1285.7142857142858</v>
      </c>
    </row>
    <row r="163" spans="1:16" ht="15.75" thickBot="1" x14ac:dyDescent="0.3">
      <c r="A163" s="18" t="s">
        <v>18</v>
      </c>
      <c r="B163" s="16">
        <v>65</v>
      </c>
      <c r="C163" s="13">
        <v>5</v>
      </c>
      <c r="D163" s="13">
        <v>30</v>
      </c>
      <c r="E163" s="13">
        <v>5</v>
      </c>
      <c r="F163" s="13">
        <v>50</v>
      </c>
      <c r="G163" s="13">
        <v>5</v>
      </c>
      <c r="H163" s="13">
        <v>50</v>
      </c>
      <c r="I163" s="13">
        <v>5</v>
      </c>
      <c r="J163" s="13">
        <v>50</v>
      </c>
      <c r="K163" s="367"/>
      <c r="L163" s="146">
        <f>SUM(D163/B163,F163/B163,H163/B163,J163/B163)/4</f>
        <v>0.69230769230769229</v>
      </c>
      <c r="M163" s="361"/>
      <c r="N163" s="140">
        <f t="shared" si="62"/>
        <v>20</v>
      </c>
      <c r="O163" s="140">
        <f t="shared" si="63"/>
        <v>900</v>
      </c>
      <c r="P163" s="59">
        <f>O163*L163*7</f>
        <v>4361.5384615384619</v>
      </c>
    </row>
    <row r="164" spans="1:16" ht="15.75" thickBot="1" x14ac:dyDescent="0.3">
      <c r="A164" s="18" t="s">
        <v>97</v>
      </c>
      <c r="B164" s="16">
        <v>70</v>
      </c>
      <c r="C164" s="13">
        <v>6</v>
      </c>
      <c r="D164" s="13">
        <v>50</v>
      </c>
      <c r="E164" s="13">
        <v>6</v>
      </c>
      <c r="F164" s="13">
        <v>50</v>
      </c>
      <c r="G164" s="13">
        <v>6</v>
      </c>
      <c r="H164" s="13">
        <v>50</v>
      </c>
      <c r="I164" s="13"/>
      <c r="J164" s="13"/>
      <c r="K164" s="367"/>
      <c r="L164" s="146">
        <f t="shared" ref="L164:L166" si="65">SUM(D164/B164,F164/B164,H164/B164,J164/B164)/3</f>
        <v>0.7142857142857143</v>
      </c>
      <c r="M164" s="361"/>
      <c r="N164" s="140">
        <f t="shared" si="62"/>
        <v>18</v>
      </c>
      <c r="O164" s="140">
        <f t="shared" si="63"/>
        <v>900</v>
      </c>
      <c r="P164" s="59">
        <f>O164*L164*7</f>
        <v>4500</v>
      </c>
    </row>
    <row r="165" spans="1:16" ht="15.75" thickBot="1" x14ac:dyDescent="0.3">
      <c r="A165" s="18" t="s">
        <v>19</v>
      </c>
      <c r="B165" s="16">
        <v>110</v>
      </c>
      <c r="C165" s="13">
        <v>5</v>
      </c>
      <c r="D165" s="13">
        <v>50</v>
      </c>
      <c r="E165" s="13">
        <v>5</v>
      </c>
      <c r="F165" s="13">
        <v>70</v>
      </c>
      <c r="G165" s="13">
        <v>5</v>
      </c>
      <c r="H165" s="13">
        <v>70</v>
      </c>
      <c r="I165" s="13"/>
      <c r="J165" s="13"/>
      <c r="K165" s="367"/>
      <c r="L165" s="146">
        <f t="shared" si="65"/>
        <v>0.57575757575757569</v>
      </c>
      <c r="M165" s="361"/>
      <c r="N165" s="140">
        <f t="shared" si="62"/>
        <v>15</v>
      </c>
      <c r="O165" s="140">
        <f t="shared" si="63"/>
        <v>950</v>
      </c>
      <c r="P165" s="59">
        <f>O165*L165*7</f>
        <v>3828.7878787878781</v>
      </c>
    </row>
    <row r="166" spans="1:16" ht="15.75" thickBot="1" x14ac:dyDescent="0.3">
      <c r="A166" s="18" t="s">
        <v>174</v>
      </c>
      <c r="B166" s="16">
        <v>15</v>
      </c>
      <c r="C166" s="13">
        <v>12</v>
      </c>
      <c r="D166" s="13">
        <v>8</v>
      </c>
      <c r="E166" s="13">
        <v>12</v>
      </c>
      <c r="F166" s="13">
        <v>8</v>
      </c>
      <c r="G166" s="13">
        <v>12</v>
      </c>
      <c r="H166" s="13">
        <v>8</v>
      </c>
      <c r="I166" s="13"/>
      <c r="J166" s="13"/>
      <c r="K166" s="367"/>
      <c r="L166" s="146">
        <f t="shared" si="65"/>
        <v>0.53333333333333333</v>
      </c>
      <c r="M166" s="361"/>
      <c r="N166" s="140">
        <f t="shared" si="62"/>
        <v>36</v>
      </c>
      <c r="O166" s="140">
        <f t="shared" si="63"/>
        <v>288</v>
      </c>
      <c r="P166" s="59">
        <f t="shared" si="64"/>
        <v>153.6</v>
      </c>
    </row>
    <row r="167" spans="1:16" ht="15.75" thickBot="1" x14ac:dyDescent="0.3">
      <c r="A167" s="18" t="s">
        <v>238</v>
      </c>
      <c r="B167" s="16">
        <v>20</v>
      </c>
      <c r="C167" s="13">
        <v>8</v>
      </c>
      <c r="D167" s="13">
        <v>8</v>
      </c>
      <c r="E167" s="13">
        <v>10</v>
      </c>
      <c r="F167" s="13">
        <v>8</v>
      </c>
      <c r="G167" s="13">
        <v>10</v>
      </c>
      <c r="H167" s="13">
        <v>8</v>
      </c>
      <c r="I167" s="13"/>
      <c r="J167" s="13"/>
      <c r="K167" s="367"/>
      <c r="L167" s="146">
        <f>SUM(D167/B167,F167/B167,H167/B167,J167/B167)/3</f>
        <v>0.40000000000000008</v>
      </c>
      <c r="M167" s="361"/>
      <c r="N167" s="140">
        <f t="shared" si="62"/>
        <v>28</v>
      </c>
      <c r="O167" s="140">
        <f t="shared" si="63"/>
        <v>224</v>
      </c>
      <c r="P167" s="59">
        <f t="shared" si="64"/>
        <v>89.600000000000023</v>
      </c>
    </row>
    <row r="168" spans="1:16" ht="15.75" thickBot="1" x14ac:dyDescent="0.3">
      <c r="A168" s="18" t="s">
        <v>78</v>
      </c>
      <c r="B168" s="16">
        <v>20</v>
      </c>
      <c r="C168" s="13">
        <v>6</v>
      </c>
      <c r="D168" s="13">
        <v>15</v>
      </c>
      <c r="E168" s="13">
        <v>6</v>
      </c>
      <c r="F168" s="13">
        <v>15</v>
      </c>
      <c r="G168" s="13">
        <v>6</v>
      </c>
      <c r="H168" s="13">
        <v>15</v>
      </c>
      <c r="I168" s="13"/>
      <c r="J168" s="13"/>
      <c r="K168" s="367"/>
      <c r="L168" s="146">
        <f>SUM(D168/B168,F168/B168,H168/B168,J168/B168)/3</f>
        <v>0.75</v>
      </c>
      <c r="M168" s="361"/>
      <c r="N168" s="140">
        <f t="shared" si="62"/>
        <v>18</v>
      </c>
      <c r="O168" s="140">
        <f t="shared" si="63"/>
        <v>270</v>
      </c>
      <c r="P168" s="59">
        <f t="shared" si="64"/>
        <v>202.5</v>
      </c>
    </row>
    <row r="169" spans="1:16" ht="15.75" thickBot="1" x14ac:dyDescent="0.3">
      <c r="A169" s="18" t="s">
        <v>20</v>
      </c>
      <c r="B169" s="16">
        <v>85</v>
      </c>
      <c r="C169" s="13">
        <v>8</v>
      </c>
      <c r="D169" s="13">
        <v>30</v>
      </c>
      <c r="E169" s="13">
        <v>8</v>
      </c>
      <c r="F169" s="13">
        <v>50</v>
      </c>
      <c r="G169" s="13">
        <v>8</v>
      </c>
      <c r="H169" s="13">
        <v>70</v>
      </c>
      <c r="I169" s="13">
        <v>8</v>
      </c>
      <c r="J169" s="13">
        <v>70</v>
      </c>
      <c r="K169" s="367"/>
      <c r="L169" s="146">
        <f t="shared" ref="L169" si="66">SUM(D169/B169,F169/B169,H169/B169,J169/B169)/4</f>
        <v>0.64705882352941169</v>
      </c>
      <c r="M169" s="361"/>
      <c r="N169" s="140">
        <f t="shared" si="62"/>
        <v>32</v>
      </c>
      <c r="O169" s="140">
        <f t="shared" si="63"/>
        <v>1760</v>
      </c>
      <c r="P169" s="59">
        <f t="shared" si="64"/>
        <v>1138.8235294117646</v>
      </c>
    </row>
    <row r="170" spans="1:16" ht="15.75" thickBot="1" x14ac:dyDescent="0.3">
      <c r="A170" s="18" t="s">
        <v>239</v>
      </c>
      <c r="B170" s="16"/>
      <c r="C170" s="13"/>
      <c r="D170" s="13"/>
      <c r="E170" s="13"/>
      <c r="F170" s="13"/>
      <c r="G170" s="13"/>
      <c r="H170" s="13"/>
      <c r="I170" s="13"/>
      <c r="J170" s="13"/>
      <c r="K170" s="367"/>
      <c r="L170" s="146"/>
      <c r="M170" s="361"/>
      <c r="N170" s="140"/>
      <c r="O170" s="140"/>
      <c r="P170" s="59">
        <v>350</v>
      </c>
    </row>
    <row r="171" spans="1:16" ht="15.75" thickBot="1" x14ac:dyDescent="0.3">
      <c r="A171" s="142" t="s">
        <v>6</v>
      </c>
      <c r="B171" s="143"/>
      <c r="C171" s="147">
        <f t="shared" ref="C171:J171" si="67">SUM(C162:C170)</f>
        <v>58</v>
      </c>
      <c r="D171" s="147">
        <f t="shared" si="67"/>
        <v>241</v>
      </c>
      <c r="E171" s="147">
        <f t="shared" si="67"/>
        <v>60</v>
      </c>
      <c r="F171" s="147">
        <f t="shared" si="67"/>
        <v>321</v>
      </c>
      <c r="G171" s="147">
        <f t="shared" si="67"/>
        <v>60</v>
      </c>
      <c r="H171" s="147">
        <f t="shared" si="67"/>
        <v>361</v>
      </c>
      <c r="I171" s="147">
        <f t="shared" si="67"/>
        <v>21</v>
      </c>
      <c r="J171" s="147">
        <f t="shared" si="67"/>
        <v>210</v>
      </c>
      <c r="K171" s="367"/>
      <c r="L171" s="144">
        <f>AVERAGE(L162:L170)</f>
        <v>0.60605717811600157</v>
      </c>
      <c r="M171" s="361"/>
      <c r="N171" s="70">
        <f>SUM(N162:N170)</f>
        <v>199</v>
      </c>
      <c r="O171" s="70">
        <f>SUM(O162:O170)</f>
        <v>7692</v>
      </c>
      <c r="P171" s="61">
        <f>SUM(P162:P170)</f>
        <v>15910.56415545239</v>
      </c>
    </row>
    <row r="173" spans="1:16" ht="15.75" thickBot="1" x14ac:dyDescent="0.3"/>
    <row r="174" spans="1:16" ht="15.75" customHeight="1" thickBot="1" x14ac:dyDescent="0.3">
      <c r="A174" s="363" t="s">
        <v>240</v>
      </c>
      <c r="B174" s="364"/>
      <c r="C174" s="365" t="s">
        <v>1</v>
      </c>
      <c r="D174" s="365"/>
      <c r="E174" s="365" t="s">
        <v>2</v>
      </c>
      <c r="F174" s="365"/>
      <c r="G174" s="365" t="s">
        <v>3</v>
      </c>
      <c r="H174" s="365"/>
      <c r="I174" s="365" t="s">
        <v>4</v>
      </c>
      <c r="J174" s="365"/>
      <c r="K174" s="366" t="s">
        <v>5</v>
      </c>
      <c r="L174" s="366"/>
      <c r="M174" s="366"/>
      <c r="N174" s="358" t="s">
        <v>6</v>
      </c>
      <c r="O174" s="358"/>
      <c r="P174" s="152" t="s">
        <v>7</v>
      </c>
    </row>
    <row r="175" spans="1:16" ht="15.75" customHeight="1" thickBot="1" x14ac:dyDescent="0.3">
      <c r="A175" s="363"/>
      <c r="B175" s="364"/>
      <c r="C175" s="255" t="s">
        <v>8</v>
      </c>
      <c r="D175" s="255" t="s">
        <v>12</v>
      </c>
      <c r="E175" s="255" t="s">
        <v>8</v>
      </c>
      <c r="F175" s="255" t="s">
        <v>12</v>
      </c>
      <c r="G175" s="255" t="s">
        <v>8</v>
      </c>
      <c r="H175" s="255" t="s">
        <v>12</v>
      </c>
      <c r="I175" s="255" t="s">
        <v>8</v>
      </c>
      <c r="J175" s="255" t="s">
        <v>12</v>
      </c>
      <c r="K175" s="361" t="s">
        <v>13</v>
      </c>
      <c r="L175" s="361"/>
      <c r="M175" s="361"/>
      <c r="N175" s="140" t="s">
        <v>8</v>
      </c>
      <c r="O175" s="140" t="s">
        <v>12</v>
      </c>
      <c r="P175" s="153" t="s">
        <v>11</v>
      </c>
    </row>
    <row r="176" spans="1:16" ht="15.75" customHeight="1" thickBot="1" x14ac:dyDescent="0.3">
      <c r="A176" s="18" t="s">
        <v>27</v>
      </c>
      <c r="B176" s="364"/>
      <c r="C176" s="255">
        <v>1</v>
      </c>
      <c r="D176" s="255">
        <v>800</v>
      </c>
      <c r="E176" s="255"/>
      <c r="F176" s="255"/>
      <c r="G176" s="255"/>
      <c r="H176" s="255"/>
      <c r="I176" s="255"/>
      <c r="J176" s="255"/>
      <c r="K176" s="367" t="s">
        <v>225</v>
      </c>
      <c r="L176" s="255">
        <v>0.3</v>
      </c>
      <c r="M176" s="361"/>
      <c r="N176" s="140">
        <f t="shared" ref="N176:N182" si="68">SUM(C176,E176,G176,I176)</f>
        <v>1</v>
      </c>
      <c r="O176" s="140">
        <f>SUM(C176*D176,E176*F176,G176*H176,I176*J176)</f>
        <v>800</v>
      </c>
      <c r="P176" s="153">
        <f t="shared" ref="P176:P178" si="69">O176*L176</f>
        <v>240</v>
      </c>
    </row>
    <row r="177" spans="1:16" ht="15.75" thickBot="1" x14ac:dyDescent="0.3">
      <c r="A177" s="18" t="s">
        <v>28</v>
      </c>
      <c r="B177" s="364"/>
      <c r="C177" s="255">
        <v>3</v>
      </c>
      <c r="D177" s="255">
        <v>30</v>
      </c>
      <c r="E177" s="255">
        <v>3</v>
      </c>
      <c r="F177" s="255">
        <v>30</v>
      </c>
      <c r="G177" s="255">
        <v>3</v>
      </c>
      <c r="H177" s="255">
        <v>30</v>
      </c>
      <c r="I177" s="255"/>
      <c r="J177" s="255"/>
      <c r="K177" s="367"/>
      <c r="L177" s="255">
        <v>0.7</v>
      </c>
      <c r="M177" s="361"/>
      <c r="N177" s="140">
        <f t="shared" si="68"/>
        <v>9</v>
      </c>
      <c r="O177" s="140">
        <f t="shared" ref="O177:O182" si="70">SUM(C177*D177,E177*F177,G177*H177,I177*J177)</f>
        <v>270</v>
      </c>
      <c r="P177" s="153">
        <f t="shared" si="69"/>
        <v>189</v>
      </c>
    </row>
    <row r="178" spans="1:16" ht="15.75" thickBot="1" x14ac:dyDescent="0.3">
      <c r="A178" s="18" t="s">
        <v>232</v>
      </c>
      <c r="B178" s="364"/>
      <c r="C178" s="255">
        <v>3</v>
      </c>
      <c r="D178" s="255">
        <v>20</v>
      </c>
      <c r="E178" s="255">
        <v>3</v>
      </c>
      <c r="F178" s="255">
        <v>30</v>
      </c>
      <c r="G178" s="255">
        <v>3</v>
      </c>
      <c r="H178" s="255">
        <v>30</v>
      </c>
      <c r="I178" s="255"/>
      <c r="J178" s="255"/>
      <c r="K178" s="367"/>
      <c r="L178" s="255">
        <v>0.7</v>
      </c>
      <c r="M178" s="361"/>
      <c r="N178" s="140">
        <f t="shared" si="68"/>
        <v>9</v>
      </c>
      <c r="O178" s="140">
        <f t="shared" si="70"/>
        <v>240</v>
      </c>
      <c r="P178" s="153">
        <f t="shared" si="69"/>
        <v>168</v>
      </c>
    </row>
    <row r="179" spans="1:16" ht="15.75" thickBot="1" x14ac:dyDescent="0.3">
      <c r="A179" s="18" t="s">
        <v>113</v>
      </c>
      <c r="B179" s="364"/>
      <c r="C179" s="255">
        <v>6</v>
      </c>
      <c r="D179" s="255">
        <v>30</v>
      </c>
      <c r="E179" s="255"/>
      <c r="F179" s="255"/>
      <c r="G179" s="255"/>
      <c r="H179" s="255"/>
      <c r="I179" s="255"/>
      <c r="J179" s="255"/>
      <c r="K179" s="367"/>
      <c r="L179" s="255">
        <v>0.7</v>
      </c>
      <c r="M179" s="361"/>
      <c r="N179" s="140">
        <f t="shared" si="68"/>
        <v>6</v>
      </c>
      <c r="O179" s="140">
        <f t="shared" si="70"/>
        <v>180</v>
      </c>
      <c r="P179" s="153">
        <f>O179*L179*7</f>
        <v>881.99999999999989</v>
      </c>
    </row>
    <row r="180" spans="1:16" ht="15.75" thickBot="1" x14ac:dyDescent="0.3">
      <c r="A180" s="18" t="s">
        <v>241</v>
      </c>
      <c r="B180" s="364"/>
      <c r="C180" s="255">
        <v>6</v>
      </c>
      <c r="D180" s="255">
        <v>30</v>
      </c>
      <c r="E180" s="255"/>
      <c r="F180" s="255"/>
      <c r="G180" s="255"/>
      <c r="H180" s="255"/>
      <c r="I180" s="255"/>
      <c r="J180" s="255"/>
      <c r="K180" s="367"/>
      <c r="L180" s="255">
        <v>0.7</v>
      </c>
      <c r="M180" s="361"/>
      <c r="N180" s="140">
        <f t="shared" si="68"/>
        <v>6</v>
      </c>
      <c r="O180" s="140">
        <f t="shared" si="70"/>
        <v>180</v>
      </c>
      <c r="P180" s="153">
        <f>O180*L180*7</f>
        <v>881.99999999999989</v>
      </c>
    </row>
    <row r="181" spans="1:16" ht="15.75" thickBot="1" x14ac:dyDescent="0.3">
      <c r="A181" s="18" t="s">
        <v>101</v>
      </c>
      <c r="B181" s="364"/>
      <c r="C181" s="255">
        <v>4</v>
      </c>
      <c r="D181" s="108">
        <v>30</v>
      </c>
      <c r="E181" s="255">
        <v>2</v>
      </c>
      <c r="F181" s="108">
        <v>60</v>
      </c>
      <c r="G181" s="255">
        <v>2</v>
      </c>
      <c r="H181" s="108">
        <v>100</v>
      </c>
      <c r="I181" s="255">
        <v>2</v>
      </c>
      <c r="J181" s="108">
        <v>60</v>
      </c>
      <c r="K181" s="367"/>
      <c r="L181" s="255">
        <v>0.65</v>
      </c>
      <c r="M181" s="361"/>
      <c r="N181" s="140">
        <f t="shared" si="68"/>
        <v>10</v>
      </c>
      <c r="O181" s="140">
        <f t="shared" si="70"/>
        <v>560</v>
      </c>
      <c r="P181" s="153">
        <f>O181*L181*7</f>
        <v>2548</v>
      </c>
    </row>
    <row r="182" spans="1:16" ht="15.75" thickBot="1" x14ac:dyDescent="0.3">
      <c r="A182" s="18" t="s">
        <v>30</v>
      </c>
      <c r="B182" s="364"/>
      <c r="C182" s="255">
        <v>1</v>
      </c>
      <c r="D182" s="255">
        <v>800</v>
      </c>
      <c r="E182" s="255"/>
      <c r="F182" s="255"/>
      <c r="G182" s="255"/>
      <c r="H182" s="255"/>
      <c r="I182" s="255"/>
      <c r="J182" s="255"/>
      <c r="K182" s="367"/>
      <c r="L182" s="255">
        <v>0.3</v>
      </c>
      <c r="M182" s="361"/>
      <c r="N182" s="140">
        <f t="shared" si="68"/>
        <v>1</v>
      </c>
      <c r="O182" s="140">
        <f t="shared" si="70"/>
        <v>800</v>
      </c>
      <c r="P182" s="153">
        <f t="shared" ref="P182" si="71">O182*L182</f>
        <v>240</v>
      </c>
    </row>
    <row r="183" spans="1:16" ht="15.75" thickBot="1" x14ac:dyDescent="0.3">
      <c r="A183" s="142" t="s">
        <v>6</v>
      </c>
      <c r="B183" s="143"/>
      <c r="C183" s="70">
        <f t="shared" ref="C183:J183" si="72">SUM(C174:C182)</f>
        <v>24</v>
      </c>
      <c r="D183" s="70">
        <f t="shared" si="72"/>
        <v>1740</v>
      </c>
      <c r="E183" s="70">
        <f t="shared" si="72"/>
        <v>8</v>
      </c>
      <c r="F183" s="70">
        <f t="shared" si="72"/>
        <v>120</v>
      </c>
      <c r="G183" s="70">
        <f t="shared" si="72"/>
        <v>8</v>
      </c>
      <c r="H183" s="70">
        <f t="shared" si="72"/>
        <v>160</v>
      </c>
      <c r="I183" s="70">
        <f t="shared" si="72"/>
        <v>2</v>
      </c>
      <c r="J183" s="70">
        <f t="shared" si="72"/>
        <v>60</v>
      </c>
      <c r="K183" s="367"/>
      <c r="L183" s="144">
        <f>AVERAGE(L176:L182)</f>
        <v>0.57857142857142851</v>
      </c>
      <c r="M183" s="361"/>
      <c r="N183" s="70">
        <f>SUM(N174:N182)</f>
        <v>42</v>
      </c>
      <c r="O183" s="70">
        <f>SUM(O176:O182)</f>
        <v>3030</v>
      </c>
      <c r="P183" s="61">
        <f>SUM(P176:P182)</f>
        <v>5149</v>
      </c>
    </row>
    <row r="187" spans="1:16" ht="15.75" x14ac:dyDescent="0.25">
      <c r="A187" s="304" t="s">
        <v>61</v>
      </c>
      <c r="B187" s="305"/>
      <c r="C187" s="357">
        <f>SUM(P171)</f>
        <v>15910.56415545239</v>
      </c>
      <c r="D187" s="356"/>
    </row>
    <row r="188" spans="1:16" ht="15.75" x14ac:dyDescent="0.25">
      <c r="A188" s="304" t="s">
        <v>62</v>
      </c>
      <c r="B188" s="305"/>
      <c r="C188" s="357">
        <f>SUM(P157,P137,P183,P145)</f>
        <v>21498.5</v>
      </c>
      <c r="D188" s="356"/>
    </row>
    <row r="189" spans="1:16" ht="15.75" x14ac:dyDescent="0.25">
      <c r="A189" s="306" t="s">
        <v>63</v>
      </c>
      <c r="B189" s="307"/>
      <c r="C189" s="355">
        <f>SUM(C187,C188)</f>
        <v>37409.06415545239</v>
      </c>
      <c r="D189" s="356"/>
    </row>
  </sheetData>
  <mergeCells count="195">
    <mergeCell ref="A174:A175"/>
    <mergeCell ref="B174:B182"/>
    <mergeCell ref="C174:D174"/>
    <mergeCell ref="E174:F174"/>
    <mergeCell ref="G174:H174"/>
    <mergeCell ref="N174:O174"/>
    <mergeCell ref="K175:M175"/>
    <mergeCell ref="K176:K183"/>
    <mergeCell ref="M176:M183"/>
    <mergeCell ref="N104:O104"/>
    <mergeCell ref="K105:M105"/>
    <mergeCell ref="K106:K111"/>
    <mergeCell ref="M106:M111"/>
    <mergeCell ref="N40:O40"/>
    <mergeCell ref="K41:M41"/>
    <mergeCell ref="E40:F40"/>
    <mergeCell ref="G40:H40"/>
    <mergeCell ref="I40:J40"/>
    <mergeCell ref="K40:M40"/>
    <mergeCell ref="M42:M47"/>
    <mergeCell ref="K42:K47"/>
    <mergeCell ref="K92:M92"/>
    <mergeCell ref="M80:M90"/>
    <mergeCell ref="K80:K90"/>
    <mergeCell ref="N51:O51"/>
    <mergeCell ref="N92:O92"/>
    <mergeCell ref="K93:M93"/>
    <mergeCell ref="K94:K101"/>
    <mergeCell ref="M94:M101"/>
    <mergeCell ref="E104:F104"/>
    <mergeCell ref="G104:H104"/>
    <mergeCell ref="I104:J104"/>
    <mergeCell ref="K104:M104"/>
    <mergeCell ref="N27:O27"/>
    <mergeCell ref="K29:K36"/>
    <mergeCell ref="M29:M36"/>
    <mergeCell ref="K28:M28"/>
    <mergeCell ref="B78:B79"/>
    <mergeCell ref="C78:D78"/>
    <mergeCell ref="E78:F78"/>
    <mergeCell ref="G78:H78"/>
    <mergeCell ref="I78:J78"/>
    <mergeCell ref="K78:M78"/>
    <mergeCell ref="N78:O78"/>
    <mergeCell ref="K79:M79"/>
    <mergeCell ref="K69:M69"/>
    <mergeCell ref="N69:O69"/>
    <mergeCell ref="K70:M70"/>
    <mergeCell ref="K71:K75"/>
    <mergeCell ref="M71:M75"/>
    <mergeCell ref="A62:B62"/>
    <mergeCell ref="A63:B63"/>
    <mergeCell ref="A64:B64"/>
    <mergeCell ref="A58:J58"/>
    <mergeCell ref="A51:A52"/>
    <mergeCell ref="A40:A41"/>
    <mergeCell ref="C51:D51"/>
    <mergeCell ref="C139:D139"/>
    <mergeCell ref="E139:F139"/>
    <mergeCell ref="G139:H139"/>
    <mergeCell ref="I139:J139"/>
    <mergeCell ref="A27:A28"/>
    <mergeCell ref="B27:B35"/>
    <mergeCell ref="C27:D27"/>
    <mergeCell ref="E27:F27"/>
    <mergeCell ref="G27:H27"/>
    <mergeCell ref="I27:J27"/>
    <mergeCell ref="C40:D40"/>
    <mergeCell ref="B112:C112"/>
    <mergeCell ref="E51:F51"/>
    <mergeCell ref="G51:H51"/>
    <mergeCell ref="I51:J51"/>
    <mergeCell ref="I92:J92"/>
    <mergeCell ref="A78:A79"/>
    <mergeCell ref="E69:F69"/>
    <mergeCell ref="G69:H69"/>
    <mergeCell ref="I69:J69"/>
    <mergeCell ref="B37:C37"/>
    <mergeCell ref="A125:B125"/>
    <mergeCell ref="B48:C48"/>
    <mergeCell ref="C64:D64"/>
    <mergeCell ref="N13:O13"/>
    <mergeCell ref="A2:H2"/>
    <mergeCell ref="L2:P2"/>
    <mergeCell ref="A4:A5"/>
    <mergeCell ref="B4:B9"/>
    <mergeCell ref="C4:D4"/>
    <mergeCell ref="E4:F4"/>
    <mergeCell ref="G4:H4"/>
    <mergeCell ref="I4:J4"/>
    <mergeCell ref="K4:M4"/>
    <mergeCell ref="N4:O4"/>
    <mergeCell ref="K5:M5"/>
    <mergeCell ref="K6:K10"/>
    <mergeCell ref="M6:M10"/>
    <mergeCell ref="G13:H13"/>
    <mergeCell ref="I13:J13"/>
    <mergeCell ref="A13:A14"/>
    <mergeCell ref="B13:B14"/>
    <mergeCell ref="C13:D13"/>
    <mergeCell ref="E13:F13"/>
    <mergeCell ref="K13:M13"/>
    <mergeCell ref="B11:J11"/>
    <mergeCell ref="K14:M14"/>
    <mergeCell ref="E115:F115"/>
    <mergeCell ref="G115:H115"/>
    <mergeCell ref="A122:J122"/>
    <mergeCell ref="I115:J115"/>
    <mergeCell ref="K15:K25"/>
    <mergeCell ref="M15:M25"/>
    <mergeCell ref="K27:M27"/>
    <mergeCell ref="C62:D62"/>
    <mergeCell ref="C63:D63"/>
    <mergeCell ref="K51:M51"/>
    <mergeCell ref="K52:M52"/>
    <mergeCell ref="C69:D69"/>
    <mergeCell ref="M53:M57"/>
    <mergeCell ref="K53:K57"/>
    <mergeCell ref="B40:B46"/>
    <mergeCell ref="B102:C102"/>
    <mergeCell ref="A104:A105"/>
    <mergeCell ref="B104:B110"/>
    <mergeCell ref="C104:D104"/>
    <mergeCell ref="N115:O115"/>
    <mergeCell ref="N131:O131"/>
    <mergeCell ref="K132:M132"/>
    <mergeCell ref="A92:A93"/>
    <mergeCell ref="B92:B100"/>
    <mergeCell ref="C92:D92"/>
    <mergeCell ref="E92:F92"/>
    <mergeCell ref="G92:H92"/>
    <mergeCell ref="E60:P61"/>
    <mergeCell ref="K115:M115"/>
    <mergeCell ref="K116:M116"/>
    <mergeCell ref="K117:K121"/>
    <mergeCell ref="M117:M121"/>
    <mergeCell ref="B76:J76"/>
    <mergeCell ref="A67:H67"/>
    <mergeCell ref="L67:P67"/>
    <mergeCell ref="A69:A70"/>
    <mergeCell ref="B69:B74"/>
    <mergeCell ref="C125:D125"/>
    <mergeCell ref="A126:B126"/>
    <mergeCell ref="C126:D126"/>
    <mergeCell ref="A115:A116"/>
    <mergeCell ref="B115:B120"/>
    <mergeCell ref="C115:D115"/>
    <mergeCell ref="A188:B188"/>
    <mergeCell ref="C188:D188"/>
    <mergeCell ref="A189:B189"/>
    <mergeCell ref="C189:D189"/>
    <mergeCell ref="I174:J174"/>
    <mergeCell ref="K174:M174"/>
    <mergeCell ref="A131:A132"/>
    <mergeCell ref="B131:B136"/>
    <mergeCell ref="C131:D131"/>
    <mergeCell ref="E131:F131"/>
    <mergeCell ref="G131:H131"/>
    <mergeCell ref="I131:J131"/>
    <mergeCell ref="K131:M131"/>
    <mergeCell ref="K162:K171"/>
    <mergeCell ref="M162:M171"/>
    <mergeCell ref="K160:M160"/>
    <mergeCell ref="A160:A161"/>
    <mergeCell ref="C160:D160"/>
    <mergeCell ref="K161:M161"/>
    <mergeCell ref="K139:M139"/>
    <mergeCell ref="K140:M140"/>
    <mergeCell ref="K133:K137"/>
    <mergeCell ref="K149:M149"/>
    <mergeCell ref="K150:K157"/>
    <mergeCell ref="E160:F160"/>
    <mergeCell ref="G160:H160"/>
    <mergeCell ref="I160:J160"/>
    <mergeCell ref="M133:M137"/>
    <mergeCell ref="A127:B127"/>
    <mergeCell ref="C127:D127"/>
    <mergeCell ref="A129:H129"/>
    <mergeCell ref="L129:P129"/>
    <mergeCell ref="A187:B187"/>
    <mergeCell ref="C187:D187"/>
    <mergeCell ref="N160:O160"/>
    <mergeCell ref="N139:O139"/>
    <mergeCell ref="N148:O148"/>
    <mergeCell ref="M150:M157"/>
    <mergeCell ref="K141:K145"/>
    <mergeCell ref="M141:M145"/>
    <mergeCell ref="A148:A149"/>
    <mergeCell ref="B148:B156"/>
    <mergeCell ref="C148:D148"/>
    <mergeCell ref="E148:F148"/>
    <mergeCell ref="G148:H148"/>
    <mergeCell ref="I148:J148"/>
    <mergeCell ref="K148:M148"/>
    <mergeCell ref="A139:A140"/>
  </mergeCells>
  <pageMargins left="0.7" right="0.7" top="0.75" bottom="0.75" header="0.3" footer="0.3"/>
  <pageSetup paperSize="9" orientation="landscape" r:id="rId1"/>
  <rowBreaks count="5" manualBreakCount="5">
    <brk id="25" max="16383" man="1"/>
    <brk id="37" max="16383" man="1"/>
    <brk id="64" max="16383" man="1"/>
    <brk id="100" max="16383" man="1"/>
    <brk id="1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3:P167"/>
  <sheetViews>
    <sheetView zoomScaleNormal="100" workbookViewId="0">
      <selection activeCell="R150" sqref="R150"/>
    </sheetView>
  </sheetViews>
  <sheetFormatPr defaultRowHeight="15" x14ac:dyDescent="0.25"/>
  <cols>
    <col min="1" max="1" width="28.28515625" customWidth="1"/>
    <col min="2" max="2" width="4" customWidth="1"/>
    <col min="3" max="10" width="6.7109375" customWidth="1"/>
    <col min="11" max="11" width="4.140625" customWidth="1"/>
    <col min="12" max="12" width="5.42578125" customWidth="1"/>
    <col min="13" max="13" width="4.85546875" customWidth="1"/>
    <col min="14" max="15" width="6.7109375" customWidth="1"/>
    <col min="16" max="16" width="8.42578125" customWidth="1"/>
  </cols>
  <sheetData>
    <row r="3" spans="1:16" ht="21" x14ac:dyDescent="0.35">
      <c r="A3" s="303" t="s">
        <v>251</v>
      </c>
      <c r="B3" s="337"/>
      <c r="C3" s="337"/>
      <c r="D3" s="337"/>
      <c r="E3" s="337"/>
      <c r="F3" s="337"/>
      <c r="G3" s="337"/>
      <c r="H3" s="337"/>
      <c r="I3" s="75"/>
      <c r="J3" s="76" t="s">
        <v>14</v>
      </c>
      <c r="K3" s="75"/>
      <c r="L3" s="335" t="s">
        <v>242</v>
      </c>
      <c r="M3" s="336"/>
      <c r="N3" s="336"/>
      <c r="O3" s="336"/>
      <c r="P3" s="336"/>
    </row>
    <row r="4" spans="1:16" ht="15.75" thickBot="1" x14ac:dyDescent="0.3"/>
    <row r="5" spans="1:16" ht="15.75" thickBot="1" x14ac:dyDescent="0.3">
      <c r="A5" s="275" t="s">
        <v>243</v>
      </c>
      <c r="B5" s="277"/>
      <c r="C5" s="281" t="s">
        <v>1</v>
      </c>
      <c r="D5" s="282"/>
      <c r="E5" s="281" t="s">
        <v>2</v>
      </c>
      <c r="F5" s="282"/>
      <c r="G5" s="281" t="s">
        <v>3</v>
      </c>
      <c r="H5" s="282"/>
      <c r="I5" s="281" t="s">
        <v>4</v>
      </c>
      <c r="J5" s="283"/>
      <c r="K5" s="294" t="s">
        <v>5</v>
      </c>
      <c r="L5" s="294"/>
      <c r="M5" s="294"/>
      <c r="N5" s="286" t="s">
        <v>6</v>
      </c>
      <c r="O5" s="286"/>
      <c r="P5" s="65" t="s">
        <v>7</v>
      </c>
    </row>
    <row r="6" spans="1:16" ht="15.75" thickBot="1" x14ac:dyDescent="0.3">
      <c r="A6" s="276"/>
      <c r="B6" s="278"/>
      <c r="C6" s="155" t="s">
        <v>8</v>
      </c>
      <c r="D6" s="3" t="s">
        <v>12</v>
      </c>
      <c r="E6" s="3" t="s">
        <v>8</v>
      </c>
      <c r="F6" s="3" t="s">
        <v>12</v>
      </c>
      <c r="G6" s="3" t="s">
        <v>8</v>
      </c>
      <c r="H6" s="3" t="s">
        <v>12</v>
      </c>
      <c r="I6" s="3" t="s">
        <v>8</v>
      </c>
      <c r="J6" s="3" t="s">
        <v>12</v>
      </c>
      <c r="K6" s="295" t="s">
        <v>13</v>
      </c>
      <c r="L6" s="296"/>
      <c r="M6" s="297"/>
      <c r="N6" s="4" t="s">
        <v>8</v>
      </c>
      <c r="O6" s="28" t="s">
        <v>12</v>
      </c>
      <c r="P6" s="66" t="s">
        <v>11</v>
      </c>
    </row>
    <row r="7" spans="1:16" ht="15.75" thickBot="1" x14ac:dyDescent="0.3">
      <c r="A7" s="17" t="s">
        <v>27</v>
      </c>
      <c r="B7" s="278"/>
      <c r="C7" s="155">
        <v>1</v>
      </c>
      <c r="D7" s="3">
        <v>800</v>
      </c>
      <c r="E7" s="3"/>
      <c r="F7" s="3"/>
      <c r="G7" s="3"/>
      <c r="H7" s="3"/>
      <c r="I7" s="3"/>
      <c r="J7" s="3"/>
      <c r="K7" s="291" t="s">
        <v>26</v>
      </c>
      <c r="L7" s="3">
        <v>0.3</v>
      </c>
      <c r="M7" s="272"/>
      <c r="N7" s="4">
        <f t="shared" ref="N7:N10" si="0">SUM(C7,E7,G7,I7)</f>
        <v>1</v>
      </c>
      <c r="O7" s="28">
        <f>SUM(C7*D7,E7*F7,G7*H7,I7*J7)</f>
        <v>800</v>
      </c>
      <c r="P7" s="66">
        <f t="shared" ref="P7" si="1">O7*L7</f>
        <v>240</v>
      </c>
    </row>
    <row r="8" spans="1:16" ht="15.75" thickBot="1" x14ac:dyDescent="0.3">
      <c r="A8" s="17" t="s">
        <v>28</v>
      </c>
      <c r="B8" s="278"/>
      <c r="C8" s="155">
        <v>2</v>
      </c>
      <c r="D8" s="3">
        <v>30</v>
      </c>
      <c r="E8" s="3">
        <v>2</v>
      </c>
      <c r="F8" s="3">
        <v>30</v>
      </c>
      <c r="G8" s="3">
        <v>2</v>
      </c>
      <c r="H8" s="3">
        <v>30</v>
      </c>
      <c r="I8" s="3"/>
      <c r="J8" s="3"/>
      <c r="K8" s="292"/>
      <c r="L8" s="3">
        <v>0.7</v>
      </c>
      <c r="M8" s="273"/>
      <c r="N8" s="4">
        <f t="shared" si="0"/>
        <v>6</v>
      </c>
      <c r="O8" s="28">
        <f t="shared" ref="O8:O10" si="2">SUM(C8*D8,E8*F8,G8*H8,I8*J8)</f>
        <v>180</v>
      </c>
      <c r="P8" s="66">
        <f>O8*L8*7</f>
        <v>881.99999999999989</v>
      </c>
    </row>
    <row r="9" spans="1:16" ht="15.75" thickBot="1" x14ac:dyDescent="0.3">
      <c r="A9" s="17" t="s">
        <v>244</v>
      </c>
      <c r="B9" s="278"/>
      <c r="C9" s="155">
        <v>2</v>
      </c>
      <c r="D9" s="3">
        <v>20</v>
      </c>
      <c r="E9" s="3">
        <v>2</v>
      </c>
      <c r="F9" s="3">
        <v>20</v>
      </c>
      <c r="G9" s="3">
        <v>2</v>
      </c>
      <c r="H9" s="3">
        <v>20</v>
      </c>
      <c r="I9" s="3"/>
      <c r="J9" s="3"/>
      <c r="K9" s="292"/>
      <c r="L9" s="3">
        <v>0.7</v>
      </c>
      <c r="M9" s="273"/>
      <c r="N9" s="4">
        <f t="shared" si="0"/>
        <v>6</v>
      </c>
      <c r="O9" s="28">
        <f t="shared" si="2"/>
        <v>120</v>
      </c>
      <c r="P9" s="66">
        <f>O9*L9*7</f>
        <v>588</v>
      </c>
    </row>
    <row r="10" spans="1:16" ht="15.75" thickBot="1" x14ac:dyDescent="0.3">
      <c r="A10" s="17" t="s">
        <v>121</v>
      </c>
      <c r="B10" s="278"/>
      <c r="C10" s="155">
        <v>1</v>
      </c>
      <c r="D10" s="3">
        <v>30</v>
      </c>
      <c r="E10" s="3">
        <v>2</v>
      </c>
      <c r="F10" s="3">
        <v>120</v>
      </c>
      <c r="G10" s="3">
        <v>2</v>
      </c>
      <c r="H10" s="3">
        <v>150</v>
      </c>
      <c r="I10" s="3">
        <v>2</v>
      </c>
      <c r="J10" s="3">
        <v>200</v>
      </c>
      <c r="K10" s="292"/>
      <c r="L10" s="3">
        <v>0.75</v>
      </c>
      <c r="M10" s="273"/>
      <c r="N10" s="4">
        <f t="shared" si="0"/>
        <v>7</v>
      </c>
      <c r="O10" s="28">
        <f t="shared" si="2"/>
        <v>970</v>
      </c>
      <c r="P10" s="66">
        <f>O10*L10*7</f>
        <v>5092.5</v>
      </c>
    </row>
    <row r="11" spans="1:16" ht="15.75" thickBot="1" x14ac:dyDescent="0.3">
      <c r="A11" s="17" t="s">
        <v>245</v>
      </c>
      <c r="B11" s="278"/>
      <c r="C11" s="155"/>
      <c r="D11" s="3"/>
      <c r="E11" s="3"/>
      <c r="F11" s="3"/>
      <c r="G11" s="3"/>
      <c r="H11" s="3"/>
      <c r="I11" s="3"/>
      <c r="J11" s="3"/>
      <c r="K11" s="292"/>
      <c r="L11" s="3"/>
      <c r="M11" s="273"/>
      <c r="N11" s="4"/>
      <c r="O11" s="28"/>
      <c r="P11" s="66">
        <v>400</v>
      </c>
    </row>
    <row r="12" spans="1:16" ht="15.75" thickBot="1" x14ac:dyDescent="0.3">
      <c r="A12" s="17" t="s">
        <v>30</v>
      </c>
      <c r="B12" s="279"/>
      <c r="C12" s="155">
        <v>1</v>
      </c>
      <c r="D12" s="3">
        <v>400</v>
      </c>
      <c r="E12" s="3"/>
      <c r="F12" s="3"/>
      <c r="G12" s="3"/>
      <c r="H12" s="3"/>
      <c r="I12" s="3"/>
      <c r="J12" s="3"/>
      <c r="K12" s="292"/>
      <c r="L12" s="3">
        <v>0.3</v>
      </c>
      <c r="M12" s="273"/>
      <c r="N12" s="19">
        <f t="shared" ref="N12" si="3">SUM(C12,E12,G12,I12)</f>
        <v>1</v>
      </c>
      <c r="O12" s="29">
        <f t="shared" ref="O12" si="4">SUM(C12*D12,E12*F12,G12*H12,I12*J12)</f>
        <v>400</v>
      </c>
      <c r="P12" s="66">
        <f t="shared" ref="P12" si="5">O12*L12</f>
        <v>120</v>
      </c>
    </row>
    <row r="13" spans="1:16" ht="15.75" thickBot="1" x14ac:dyDescent="0.3">
      <c r="A13" s="69" t="s">
        <v>6</v>
      </c>
      <c r="B13" s="8"/>
      <c r="C13" s="70">
        <f t="shared" ref="C13:J13" si="6">SUM(C5:C12)</f>
        <v>7</v>
      </c>
      <c r="D13" s="70">
        <f t="shared" si="6"/>
        <v>1280</v>
      </c>
      <c r="E13" s="70">
        <f t="shared" si="6"/>
        <v>6</v>
      </c>
      <c r="F13" s="70">
        <f t="shared" si="6"/>
        <v>170</v>
      </c>
      <c r="G13" s="70">
        <f t="shared" si="6"/>
        <v>6</v>
      </c>
      <c r="H13" s="70">
        <f t="shared" si="6"/>
        <v>200</v>
      </c>
      <c r="I13" s="70">
        <f t="shared" si="6"/>
        <v>2</v>
      </c>
      <c r="J13" s="87">
        <f t="shared" si="6"/>
        <v>200</v>
      </c>
      <c r="K13" s="338"/>
      <c r="L13" s="85">
        <f>AVERAGE(L7:L12)</f>
        <v>0.55000000000000004</v>
      </c>
      <c r="M13" s="274"/>
      <c r="N13" s="70">
        <f>SUM(N5:N12)</f>
        <v>21</v>
      </c>
      <c r="O13" s="72">
        <f>SUM(O5:O12)</f>
        <v>2470</v>
      </c>
      <c r="P13" s="67">
        <f>SUM(P4:P12)</f>
        <v>7322.5</v>
      </c>
    </row>
    <row r="15" spans="1:16" ht="15.75" thickBot="1" x14ac:dyDescent="0.3"/>
    <row r="16" spans="1:16" ht="15.75" thickBot="1" x14ac:dyDescent="0.3">
      <c r="A16" s="363" t="s">
        <v>262</v>
      </c>
      <c r="B16" s="156" t="s">
        <v>0</v>
      </c>
      <c r="C16" s="354" t="s">
        <v>1</v>
      </c>
      <c r="D16" s="354"/>
      <c r="E16" s="354" t="s">
        <v>2</v>
      </c>
      <c r="F16" s="354"/>
      <c r="G16" s="354" t="s">
        <v>3</v>
      </c>
      <c r="H16" s="354"/>
      <c r="I16" s="354" t="s">
        <v>4</v>
      </c>
      <c r="J16" s="354"/>
      <c r="K16" s="366" t="s">
        <v>5</v>
      </c>
      <c r="L16" s="366"/>
      <c r="M16" s="366"/>
      <c r="N16" s="358" t="s">
        <v>6</v>
      </c>
      <c r="O16" s="358"/>
      <c r="P16" s="139" t="s">
        <v>7</v>
      </c>
    </row>
    <row r="17" spans="1:16" ht="15.75" thickBot="1" x14ac:dyDescent="0.3">
      <c r="A17" s="363"/>
      <c r="B17" s="150"/>
      <c r="C17" s="157" t="s">
        <v>8</v>
      </c>
      <c r="D17" s="157" t="s">
        <v>9</v>
      </c>
      <c r="E17" s="157" t="s">
        <v>8</v>
      </c>
      <c r="F17" s="157" t="s">
        <v>9</v>
      </c>
      <c r="G17" s="157" t="s">
        <v>8</v>
      </c>
      <c r="H17" s="157" t="s">
        <v>9</v>
      </c>
      <c r="I17" s="157" t="s">
        <v>8</v>
      </c>
      <c r="J17" s="157" t="s">
        <v>9</v>
      </c>
      <c r="K17" s="361" t="s">
        <v>10</v>
      </c>
      <c r="L17" s="361"/>
      <c r="M17" s="361"/>
      <c r="N17" s="140" t="s">
        <v>8</v>
      </c>
      <c r="O17" s="140" t="s">
        <v>9</v>
      </c>
      <c r="P17" s="141" t="s">
        <v>11</v>
      </c>
    </row>
    <row r="18" spans="1:16" ht="15.75" thickBot="1" x14ac:dyDescent="0.3">
      <c r="A18" s="18" t="s">
        <v>16</v>
      </c>
      <c r="B18" s="16">
        <v>140</v>
      </c>
      <c r="C18" s="157">
        <v>8</v>
      </c>
      <c r="D18" s="157">
        <v>50</v>
      </c>
      <c r="E18" s="157">
        <v>6</v>
      </c>
      <c r="F18" s="157">
        <v>70</v>
      </c>
      <c r="G18" s="157">
        <v>6</v>
      </c>
      <c r="H18" s="157">
        <v>90</v>
      </c>
      <c r="I18" s="157">
        <v>6</v>
      </c>
      <c r="J18" s="157">
        <v>110</v>
      </c>
      <c r="K18" s="367" t="s">
        <v>25</v>
      </c>
      <c r="L18" s="146">
        <f t="shared" ref="L18" si="7">SUM(D18/B18,F18/B18,H18/B18,J18/B18)/4</f>
        <v>0.5714285714285714</v>
      </c>
      <c r="M18" s="361"/>
      <c r="N18" s="140">
        <f t="shared" ref="N18:N28" si="8">SUM(C18,E18,G18,I18)</f>
        <v>26</v>
      </c>
      <c r="O18" s="140">
        <f t="shared" ref="O18:O28" si="9">SUM(C18*D18,E18*F18,G18*H18,I18*J18)</f>
        <v>2020</v>
      </c>
      <c r="P18" s="141">
        <f t="shared" ref="P18:P28" si="10">O18*L18</f>
        <v>1154.2857142857142</v>
      </c>
    </row>
    <row r="19" spans="1:16" ht="15.75" thickBot="1" x14ac:dyDescent="0.3">
      <c r="A19" s="18" t="s">
        <v>16</v>
      </c>
      <c r="B19" s="16">
        <v>140</v>
      </c>
      <c r="C19" s="157">
        <v>4</v>
      </c>
      <c r="D19" s="157">
        <v>110</v>
      </c>
      <c r="E19" s="157">
        <v>6</v>
      </c>
      <c r="F19" s="157">
        <v>90</v>
      </c>
      <c r="G19" s="157"/>
      <c r="H19" s="157"/>
      <c r="I19" s="157"/>
      <c r="J19" s="157"/>
      <c r="K19" s="367"/>
      <c r="L19" s="146">
        <f>SUM(D19/B19,F19/B19,H19/B19,J19/B19)/2</f>
        <v>0.7142857142857143</v>
      </c>
      <c r="M19" s="361"/>
      <c r="N19" s="140">
        <f t="shared" si="8"/>
        <v>10</v>
      </c>
      <c r="O19" s="140">
        <f t="shared" si="9"/>
        <v>980</v>
      </c>
      <c r="P19" s="141">
        <f t="shared" si="10"/>
        <v>700</v>
      </c>
    </row>
    <row r="20" spans="1:16" ht="15.75" thickBot="1" x14ac:dyDescent="0.3">
      <c r="A20" s="18" t="s">
        <v>19</v>
      </c>
      <c r="B20" s="16">
        <v>110</v>
      </c>
      <c r="C20" s="157">
        <v>6</v>
      </c>
      <c r="D20" s="157">
        <v>50</v>
      </c>
      <c r="E20" s="157">
        <v>6</v>
      </c>
      <c r="F20" s="157">
        <v>70</v>
      </c>
      <c r="G20" s="157">
        <v>5</v>
      </c>
      <c r="H20" s="157">
        <v>90</v>
      </c>
      <c r="I20" s="157">
        <v>4</v>
      </c>
      <c r="J20" s="157">
        <v>90</v>
      </c>
      <c r="K20" s="367"/>
      <c r="L20" s="146">
        <f>SUM(D20/B20,F20/B20,H20/B20,J20/B20)/4</f>
        <v>0.68181818181818188</v>
      </c>
      <c r="M20" s="361"/>
      <c r="N20" s="140">
        <f t="shared" si="8"/>
        <v>21</v>
      </c>
      <c r="O20" s="140">
        <f t="shared" si="9"/>
        <v>1530</v>
      </c>
      <c r="P20" s="141">
        <f t="shared" si="10"/>
        <v>1043.1818181818182</v>
      </c>
    </row>
    <row r="21" spans="1:16" ht="15.75" thickBot="1" x14ac:dyDescent="0.3">
      <c r="A21" s="18" t="s">
        <v>18</v>
      </c>
      <c r="B21" s="16">
        <v>60</v>
      </c>
      <c r="C21" s="157">
        <v>5</v>
      </c>
      <c r="D21" s="157">
        <v>30</v>
      </c>
      <c r="E21" s="157">
        <v>4</v>
      </c>
      <c r="F21" s="157">
        <v>50</v>
      </c>
      <c r="G21" s="157">
        <v>4</v>
      </c>
      <c r="H21" s="157">
        <v>50</v>
      </c>
      <c r="I21" s="157">
        <v>4</v>
      </c>
      <c r="J21" s="157">
        <v>50</v>
      </c>
      <c r="K21" s="367"/>
      <c r="L21" s="146">
        <f>SUM(D21/B21,F21/B21,H21/B21,J21/B21)/4</f>
        <v>0.75000000000000011</v>
      </c>
      <c r="M21" s="361"/>
      <c r="N21" s="140">
        <f t="shared" si="8"/>
        <v>17</v>
      </c>
      <c r="O21" s="140">
        <f t="shared" si="9"/>
        <v>750</v>
      </c>
      <c r="P21" s="141">
        <f t="shared" si="10"/>
        <v>562.50000000000011</v>
      </c>
    </row>
    <row r="22" spans="1:16" ht="15.75" thickBot="1" x14ac:dyDescent="0.3">
      <c r="A22" s="18" t="s">
        <v>97</v>
      </c>
      <c r="B22" s="16">
        <v>70</v>
      </c>
      <c r="C22" s="157">
        <v>5</v>
      </c>
      <c r="D22" s="157">
        <v>50</v>
      </c>
      <c r="E22" s="157">
        <v>5</v>
      </c>
      <c r="F22" s="157">
        <v>50</v>
      </c>
      <c r="G22" s="157">
        <v>5</v>
      </c>
      <c r="H22" s="157">
        <v>50</v>
      </c>
      <c r="I22" s="157"/>
      <c r="J22" s="157"/>
      <c r="K22" s="367"/>
      <c r="L22" s="146">
        <f>SUM(D22/B22,F22/B22,H22/B22,J22/B22)/3</f>
        <v>0.7142857142857143</v>
      </c>
      <c r="M22" s="361"/>
      <c r="N22" s="140">
        <f t="shared" si="8"/>
        <v>15</v>
      </c>
      <c r="O22" s="140">
        <f t="shared" si="9"/>
        <v>750</v>
      </c>
      <c r="P22" s="141">
        <f t="shared" si="10"/>
        <v>535.71428571428578</v>
      </c>
    </row>
    <row r="23" spans="1:16" ht="15.75" thickBot="1" x14ac:dyDescent="0.3">
      <c r="A23" s="18" t="s">
        <v>268</v>
      </c>
      <c r="B23" s="16"/>
      <c r="C23" s="157"/>
      <c r="D23" s="157"/>
      <c r="E23" s="157"/>
      <c r="F23" s="157"/>
      <c r="G23" s="157"/>
      <c r="H23" s="157"/>
      <c r="I23" s="157"/>
      <c r="J23" s="157"/>
      <c r="K23" s="367"/>
      <c r="L23" s="146"/>
      <c r="M23" s="361"/>
      <c r="N23" s="140"/>
      <c r="O23" s="140"/>
      <c r="P23" s="141">
        <v>250</v>
      </c>
    </row>
    <row r="24" spans="1:16" ht="15.75" thickBot="1" x14ac:dyDescent="0.3">
      <c r="A24" s="18" t="s">
        <v>190</v>
      </c>
      <c r="B24" s="16">
        <v>50</v>
      </c>
      <c r="C24" s="157">
        <v>8</v>
      </c>
      <c r="D24" s="157">
        <v>20</v>
      </c>
      <c r="E24" s="157">
        <v>8</v>
      </c>
      <c r="F24" s="157">
        <v>20</v>
      </c>
      <c r="G24" s="157">
        <v>8</v>
      </c>
      <c r="H24" s="157">
        <v>20</v>
      </c>
      <c r="I24" s="157">
        <v>8</v>
      </c>
      <c r="J24" s="157">
        <v>20</v>
      </c>
      <c r="K24" s="367"/>
      <c r="L24" s="146">
        <f t="shared" ref="L24" si="11">SUM(D24/B24,F24/B24,H24/B24,J24/B24)/4</f>
        <v>0.4</v>
      </c>
      <c r="M24" s="361"/>
      <c r="N24" s="140">
        <f t="shared" si="8"/>
        <v>32</v>
      </c>
      <c r="O24" s="140">
        <f t="shared" si="9"/>
        <v>640</v>
      </c>
      <c r="P24" s="141">
        <f t="shared" si="10"/>
        <v>256</v>
      </c>
    </row>
    <row r="25" spans="1:16" ht="15.75" thickBot="1" x14ac:dyDescent="0.3">
      <c r="A25" s="18" t="s">
        <v>20</v>
      </c>
      <c r="B25" s="16">
        <v>85</v>
      </c>
      <c r="C25" s="157">
        <v>8</v>
      </c>
      <c r="D25" s="157">
        <v>30</v>
      </c>
      <c r="E25" s="157">
        <v>8</v>
      </c>
      <c r="F25" s="157">
        <v>50</v>
      </c>
      <c r="G25" s="157">
        <v>6</v>
      </c>
      <c r="H25" s="157">
        <v>70</v>
      </c>
      <c r="I25" s="157">
        <v>6</v>
      </c>
      <c r="J25" s="157">
        <v>70</v>
      </c>
      <c r="K25" s="367"/>
      <c r="L25" s="146">
        <f>SUM(D25/B25,F25/B25,H25/B25,J25/B25)/4</f>
        <v>0.64705882352941169</v>
      </c>
      <c r="M25" s="361"/>
      <c r="N25" s="140">
        <f t="shared" si="8"/>
        <v>28</v>
      </c>
      <c r="O25" s="140">
        <f t="shared" si="9"/>
        <v>1480</v>
      </c>
      <c r="P25" s="141">
        <f t="shared" si="10"/>
        <v>957.64705882352928</v>
      </c>
    </row>
    <row r="26" spans="1:16" ht="15.75" thickBot="1" x14ac:dyDescent="0.3">
      <c r="A26" s="18" t="s">
        <v>252</v>
      </c>
      <c r="B26" s="16">
        <v>50</v>
      </c>
      <c r="C26" s="157">
        <v>10</v>
      </c>
      <c r="D26" s="157">
        <v>30</v>
      </c>
      <c r="E26" s="157">
        <v>10</v>
      </c>
      <c r="F26" s="157">
        <v>30</v>
      </c>
      <c r="G26" s="157">
        <v>10</v>
      </c>
      <c r="H26" s="157">
        <v>30</v>
      </c>
      <c r="I26" s="157"/>
      <c r="J26" s="157"/>
      <c r="K26" s="367"/>
      <c r="L26" s="146">
        <f>SUM(D26/B26,F26/B26,H26/B26,J26/B26)/3</f>
        <v>0.6</v>
      </c>
      <c r="M26" s="361"/>
      <c r="N26" s="140">
        <f t="shared" si="8"/>
        <v>30</v>
      </c>
      <c r="O26" s="140">
        <f t="shared" si="9"/>
        <v>900</v>
      </c>
      <c r="P26" s="141">
        <f t="shared" si="10"/>
        <v>540</v>
      </c>
    </row>
    <row r="27" spans="1:16" ht="15.75" thickBot="1" x14ac:dyDescent="0.3">
      <c r="A27" s="18" t="s">
        <v>122</v>
      </c>
      <c r="B27" s="16">
        <v>40</v>
      </c>
      <c r="C27" s="157">
        <v>8</v>
      </c>
      <c r="D27" s="157">
        <v>25</v>
      </c>
      <c r="E27" s="157">
        <v>8</v>
      </c>
      <c r="F27" s="157">
        <v>25</v>
      </c>
      <c r="G27" s="157">
        <v>8</v>
      </c>
      <c r="H27" s="157">
        <v>25</v>
      </c>
      <c r="I27" s="157"/>
      <c r="J27" s="157"/>
      <c r="K27" s="367"/>
      <c r="L27" s="146">
        <f>SUM(D27/B27,F27/B27,H27/B27,J27/B27)/3</f>
        <v>0.625</v>
      </c>
      <c r="M27" s="361"/>
      <c r="N27" s="140">
        <f t="shared" si="8"/>
        <v>24</v>
      </c>
      <c r="O27" s="140">
        <f t="shared" si="9"/>
        <v>600</v>
      </c>
      <c r="P27" s="141">
        <f t="shared" si="10"/>
        <v>375</v>
      </c>
    </row>
    <row r="28" spans="1:16" ht="15.75" thickBot="1" x14ac:dyDescent="0.3">
      <c r="A28" s="18" t="s">
        <v>78</v>
      </c>
      <c r="B28" s="16">
        <v>20</v>
      </c>
      <c r="C28" s="157">
        <v>10</v>
      </c>
      <c r="D28" s="157">
        <v>8</v>
      </c>
      <c r="E28" s="157">
        <v>10</v>
      </c>
      <c r="F28" s="157">
        <v>8</v>
      </c>
      <c r="G28" s="157">
        <v>10</v>
      </c>
      <c r="H28" s="157">
        <v>8</v>
      </c>
      <c r="I28" s="157"/>
      <c r="J28" s="157"/>
      <c r="K28" s="367"/>
      <c r="L28" s="146">
        <f>SUM(D28/B28,F28/B28,H28/B28,J28/B28)/3</f>
        <v>0.40000000000000008</v>
      </c>
      <c r="M28" s="361"/>
      <c r="N28" s="140">
        <f t="shared" si="8"/>
        <v>30</v>
      </c>
      <c r="O28" s="140">
        <f t="shared" si="9"/>
        <v>240</v>
      </c>
      <c r="P28" s="141">
        <f t="shared" si="10"/>
        <v>96.000000000000014</v>
      </c>
    </row>
    <row r="29" spans="1:16" ht="15.75" thickBot="1" x14ac:dyDescent="0.3">
      <c r="A29" s="18" t="s">
        <v>253</v>
      </c>
      <c r="B29" s="16"/>
      <c r="C29" s="157"/>
      <c r="D29" s="157"/>
      <c r="E29" s="157"/>
      <c r="F29" s="157"/>
      <c r="G29" s="157"/>
      <c r="H29" s="157"/>
      <c r="I29" s="157"/>
      <c r="J29" s="157"/>
      <c r="K29" s="367"/>
      <c r="L29" s="146"/>
      <c r="M29" s="361"/>
      <c r="N29" s="140"/>
      <c r="O29" s="140"/>
      <c r="P29" s="141">
        <v>500</v>
      </c>
    </row>
    <row r="30" spans="1:16" ht="15.75" thickBot="1" x14ac:dyDescent="0.3">
      <c r="A30" s="18" t="s">
        <v>254</v>
      </c>
      <c r="B30" s="16"/>
      <c r="C30" s="157"/>
      <c r="D30" s="157"/>
      <c r="E30" s="157"/>
      <c r="F30" s="157"/>
      <c r="G30" s="157"/>
      <c r="H30" s="157"/>
      <c r="I30" s="157"/>
      <c r="J30" s="157"/>
      <c r="K30" s="367"/>
      <c r="L30" s="146"/>
      <c r="M30" s="361"/>
      <c r="N30" s="140"/>
      <c r="O30" s="140"/>
      <c r="P30" s="141">
        <v>500</v>
      </c>
    </row>
    <row r="31" spans="1:16" ht="15.75" thickBot="1" x14ac:dyDescent="0.3">
      <c r="A31" s="142" t="s">
        <v>6</v>
      </c>
      <c r="B31" s="143"/>
      <c r="C31" s="147">
        <f t="shared" ref="C31:J31" si="12">SUM(C18:C30)</f>
        <v>72</v>
      </c>
      <c r="D31" s="147">
        <f t="shared" si="12"/>
        <v>403</v>
      </c>
      <c r="E31" s="147">
        <f t="shared" si="12"/>
        <v>71</v>
      </c>
      <c r="F31" s="147">
        <f t="shared" si="12"/>
        <v>463</v>
      </c>
      <c r="G31" s="147">
        <f t="shared" si="12"/>
        <v>62</v>
      </c>
      <c r="H31" s="147">
        <f t="shared" si="12"/>
        <v>433</v>
      </c>
      <c r="I31" s="147">
        <f t="shared" si="12"/>
        <v>28</v>
      </c>
      <c r="J31" s="147">
        <f t="shared" si="12"/>
        <v>340</v>
      </c>
      <c r="K31" s="367"/>
      <c r="L31" s="144">
        <f>AVERAGE(L18:L30)</f>
        <v>0.61038770053475933</v>
      </c>
      <c r="M31" s="361"/>
      <c r="N31" s="70">
        <f>SUM(N18:N30)</f>
        <v>233</v>
      </c>
      <c r="O31" s="70">
        <f>SUM(O18:O30)</f>
        <v>9890</v>
      </c>
      <c r="P31" s="145">
        <f>SUM(P18:P30)</f>
        <v>7470.3288770053477</v>
      </c>
    </row>
    <row r="33" spans="1:16" ht="15.75" thickBot="1" x14ac:dyDescent="0.3"/>
    <row r="34" spans="1:16" ht="15.75" thickBot="1" x14ac:dyDescent="0.3">
      <c r="A34" s="363" t="s">
        <v>263</v>
      </c>
      <c r="B34" s="364"/>
      <c r="C34" s="365" t="s">
        <v>1</v>
      </c>
      <c r="D34" s="365"/>
      <c r="E34" s="365" t="s">
        <v>2</v>
      </c>
      <c r="F34" s="365"/>
      <c r="G34" s="365" t="s">
        <v>3</v>
      </c>
      <c r="H34" s="365"/>
      <c r="I34" s="365" t="s">
        <v>4</v>
      </c>
      <c r="J34" s="365"/>
      <c r="K34" s="366" t="s">
        <v>5</v>
      </c>
      <c r="L34" s="366"/>
      <c r="M34" s="366"/>
      <c r="N34" s="358" t="s">
        <v>6</v>
      </c>
      <c r="O34" s="358"/>
      <c r="P34" s="139" t="s">
        <v>7</v>
      </c>
    </row>
    <row r="35" spans="1:16" ht="15.75" thickBot="1" x14ac:dyDescent="0.3">
      <c r="A35" s="363"/>
      <c r="B35" s="364"/>
      <c r="C35" s="159" t="s">
        <v>8</v>
      </c>
      <c r="D35" s="159" t="s">
        <v>12</v>
      </c>
      <c r="E35" s="159" t="s">
        <v>8</v>
      </c>
      <c r="F35" s="159" t="s">
        <v>12</v>
      </c>
      <c r="G35" s="159" t="s">
        <v>8</v>
      </c>
      <c r="H35" s="159" t="s">
        <v>12</v>
      </c>
      <c r="I35" s="159" t="s">
        <v>8</v>
      </c>
      <c r="J35" s="159" t="s">
        <v>12</v>
      </c>
      <c r="K35" s="361" t="s">
        <v>13</v>
      </c>
      <c r="L35" s="361"/>
      <c r="M35" s="361"/>
      <c r="N35" s="140" t="s">
        <v>8</v>
      </c>
      <c r="O35" s="140" t="s">
        <v>12</v>
      </c>
      <c r="P35" s="141" t="s">
        <v>11</v>
      </c>
    </row>
    <row r="36" spans="1:16" ht="15.75" thickBot="1" x14ac:dyDescent="0.3">
      <c r="A36" s="18" t="s">
        <v>27</v>
      </c>
      <c r="B36" s="364"/>
      <c r="C36" s="159">
        <v>1</v>
      </c>
      <c r="D36" s="159">
        <v>800</v>
      </c>
      <c r="E36" s="159"/>
      <c r="F36" s="159"/>
      <c r="G36" s="159"/>
      <c r="H36" s="159"/>
      <c r="I36" s="159"/>
      <c r="J36" s="159"/>
      <c r="K36" s="367" t="s">
        <v>258</v>
      </c>
      <c r="L36" s="159">
        <v>0.3</v>
      </c>
      <c r="M36" s="361"/>
      <c r="N36" s="140">
        <f t="shared" ref="N36" si="13">SUM(C36,E36,G36,I36)</f>
        <v>1</v>
      </c>
      <c r="O36" s="140">
        <f t="shared" ref="O36" si="14">SUM(C36*D36,E36*F36,G36*H36,I36*J36)</f>
        <v>800</v>
      </c>
      <c r="P36" s="141">
        <f>O36*L36</f>
        <v>240</v>
      </c>
    </row>
    <row r="37" spans="1:16" ht="15.75" thickBot="1" x14ac:dyDescent="0.3">
      <c r="A37" s="18" t="s">
        <v>28</v>
      </c>
      <c r="B37" s="364"/>
      <c r="C37" s="159">
        <v>6</v>
      </c>
      <c r="D37" s="159">
        <v>30</v>
      </c>
      <c r="E37" s="159"/>
      <c r="F37" s="159"/>
      <c r="G37" s="159"/>
      <c r="H37" s="159"/>
      <c r="I37" s="159"/>
      <c r="J37" s="159"/>
      <c r="K37" s="367"/>
      <c r="L37" s="159">
        <v>0.7</v>
      </c>
      <c r="M37" s="361"/>
      <c r="N37" s="140">
        <f t="shared" ref="N37:N40" si="15">SUM(C37,E37,G37,I37)</f>
        <v>6</v>
      </c>
      <c r="O37" s="140">
        <f t="shared" ref="O37:O40" si="16">SUM(C37*D37,E37*F37,G37*H37,I37*J37)</f>
        <v>180</v>
      </c>
      <c r="P37" s="141">
        <f>O37*L37*3</f>
        <v>377.99999999999994</v>
      </c>
    </row>
    <row r="38" spans="1:16" ht="15.75" thickBot="1" x14ac:dyDescent="0.3">
      <c r="A38" s="18" t="s">
        <v>255</v>
      </c>
      <c r="B38" s="364"/>
      <c r="C38" s="159">
        <v>12</v>
      </c>
      <c r="D38" s="159">
        <v>30</v>
      </c>
      <c r="E38" s="159"/>
      <c r="F38" s="159"/>
      <c r="G38" s="159"/>
      <c r="H38" s="159"/>
      <c r="I38" s="159"/>
      <c r="J38" s="159"/>
      <c r="K38" s="367"/>
      <c r="L38" s="159"/>
      <c r="M38" s="361"/>
      <c r="N38" s="140"/>
      <c r="O38" s="140"/>
      <c r="P38" s="141">
        <v>700</v>
      </c>
    </row>
    <row r="39" spans="1:16" ht="15.75" thickBot="1" x14ac:dyDescent="0.3">
      <c r="A39" s="18" t="s">
        <v>256</v>
      </c>
      <c r="B39" s="364"/>
      <c r="C39" s="257">
        <v>3</v>
      </c>
      <c r="D39" s="257">
        <v>80</v>
      </c>
      <c r="E39" s="257"/>
      <c r="F39" s="257"/>
      <c r="G39" s="257"/>
      <c r="H39" s="257"/>
      <c r="I39" s="257"/>
      <c r="J39" s="257"/>
      <c r="K39" s="367"/>
      <c r="L39" s="257">
        <v>0.7</v>
      </c>
      <c r="M39" s="361"/>
      <c r="N39" s="140">
        <f t="shared" ref="N39" si="17">SUM(C39,E39,G39,I39)</f>
        <v>3</v>
      </c>
      <c r="O39" s="140">
        <f t="shared" ref="O39" si="18">SUM(C39*D39,E39*F39,G39*H39,I39*J39)</f>
        <v>240</v>
      </c>
      <c r="P39" s="141">
        <f>O39*L39*7</f>
        <v>1176</v>
      </c>
    </row>
    <row r="40" spans="1:16" ht="15.75" thickBot="1" x14ac:dyDescent="0.3">
      <c r="A40" s="258" t="s">
        <v>259</v>
      </c>
      <c r="B40" s="364"/>
      <c r="C40" s="159">
        <v>3</v>
      </c>
      <c r="D40" s="159">
        <v>150</v>
      </c>
      <c r="E40" s="159"/>
      <c r="F40" s="159"/>
      <c r="G40" s="159"/>
      <c r="H40" s="159"/>
      <c r="I40" s="159"/>
      <c r="J40" s="159"/>
      <c r="K40" s="367"/>
      <c r="L40" s="159">
        <v>0.7</v>
      </c>
      <c r="M40" s="361"/>
      <c r="N40" s="140">
        <f t="shared" si="15"/>
        <v>3</v>
      </c>
      <c r="O40" s="140">
        <f t="shared" si="16"/>
        <v>450</v>
      </c>
      <c r="P40" s="141">
        <f>O40*L40*7</f>
        <v>2205</v>
      </c>
    </row>
    <row r="41" spans="1:16" ht="15.75" thickBot="1" x14ac:dyDescent="0.3">
      <c r="A41" s="18" t="s">
        <v>257</v>
      </c>
      <c r="B41" s="364"/>
      <c r="C41" s="159"/>
      <c r="D41" s="159"/>
      <c r="E41" s="159"/>
      <c r="F41" s="159"/>
      <c r="G41" s="159"/>
      <c r="H41" s="159"/>
      <c r="I41" s="159"/>
      <c r="J41" s="159"/>
      <c r="K41" s="367"/>
      <c r="L41" s="159"/>
      <c r="M41" s="361"/>
      <c r="N41" s="140"/>
      <c r="O41" s="140"/>
      <c r="P41" s="141">
        <v>500</v>
      </c>
    </row>
    <row r="42" spans="1:16" ht="15.75" thickBot="1" x14ac:dyDescent="0.3">
      <c r="A42" s="142" t="s">
        <v>6</v>
      </c>
      <c r="B42" s="143"/>
      <c r="C42" s="70">
        <f t="shared" ref="C42:J42" si="19">SUM(C34:C41)</f>
        <v>25</v>
      </c>
      <c r="D42" s="70">
        <f t="shared" si="19"/>
        <v>1090</v>
      </c>
      <c r="E42" s="70">
        <f t="shared" si="19"/>
        <v>0</v>
      </c>
      <c r="F42" s="70">
        <f t="shared" si="19"/>
        <v>0</v>
      </c>
      <c r="G42" s="70">
        <f t="shared" si="19"/>
        <v>0</v>
      </c>
      <c r="H42" s="70">
        <f t="shared" si="19"/>
        <v>0</v>
      </c>
      <c r="I42" s="70">
        <f t="shared" si="19"/>
        <v>0</v>
      </c>
      <c r="J42" s="70">
        <f t="shared" si="19"/>
        <v>0</v>
      </c>
      <c r="K42" s="367"/>
      <c r="L42" s="144">
        <f>AVERAGE(L36:L41)</f>
        <v>0.6</v>
      </c>
      <c r="M42" s="361"/>
      <c r="N42" s="70">
        <f>SUM(N34:N41)</f>
        <v>13</v>
      </c>
      <c r="O42" s="70">
        <f>SUM(O34:O41)</f>
        <v>1670</v>
      </c>
      <c r="P42" s="145">
        <f>SUM(P34:P41)</f>
        <v>5199</v>
      </c>
    </row>
    <row r="44" spans="1:16" ht="15.75" thickBot="1" x14ac:dyDescent="0.3"/>
    <row r="45" spans="1:16" ht="15.75" thickBot="1" x14ac:dyDescent="0.3">
      <c r="A45" s="275" t="s">
        <v>264</v>
      </c>
      <c r="B45" s="277"/>
      <c r="C45" s="281" t="s">
        <v>1</v>
      </c>
      <c r="D45" s="282"/>
      <c r="E45" s="281" t="s">
        <v>2</v>
      </c>
      <c r="F45" s="282"/>
      <c r="G45" s="281" t="s">
        <v>3</v>
      </c>
      <c r="H45" s="282"/>
      <c r="I45" s="281" t="s">
        <v>4</v>
      </c>
      <c r="J45" s="283"/>
      <c r="K45" s="294" t="s">
        <v>5</v>
      </c>
      <c r="L45" s="294"/>
      <c r="M45" s="294"/>
      <c r="N45" s="286" t="s">
        <v>6</v>
      </c>
      <c r="O45" s="286"/>
      <c r="P45" s="65" t="s">
        <v>7</v>
      </c>
    </row>
    <row r="46" spans="1:16" ht="15.75" thickBot="1" x14ac:dyDescent="0.3">
      <c r="A46" s="276"/>
      <c r="B46" s="278"/>
      <c r="C46" s="158" t="s">
        <v>8</v>
      </c>
      <c r="D46" s="3" t="s">
        <v>12</v>
      </c>
      <c r="E46" s="3" t="s">
        <v>8</v>
      </c>
      <c r="F46" s="3" t="s">
        <v>12</v>
      </c>
      <c r="G46" s="3" t="s">
        <v>8</v>
      </c>
      <c r="H46" s="3" t="s">
        <v>12</v>
      </c>
      <c r="I46" s="3" t="s">
        <v>8</v>
      </c>
      <c r="J46" s="3" t="s">
        <v>12</v>
      </c>
      <c r="K46" s="295" t="s">
        <v>13</v>
      </c>
      <c r="L46" s="296"/>
      <c r="M46" s="297"/>
      <c r="N46" s="4" t="s">
        <v>8</v>
      </c>
      <c r="O46" s="28" t="s">
        <v>12</v>
      </c>
      <c r="P46" s="66" t="s">
        <v>11</v>
      </c>
    </row>
    <row r="47" spans="1:16" ht="15.75" thickBot="1" x14ac:dyDescent="0.3">
      <c r="A47" s="17" t="s">
        <v>27</v>
      </c>
      <c r="B47" s="278"/>
      <c r="C47" s="158">
        <v>1</v>
      </c>
      <c r="D47" s="3">
        <v>800</v>
      </c>
      <c r="E47" s="3"/>
      <c r="F47" s="3"/>
      <c r="G47" s="3"/>
      <c r="H47" s="3"/>
      <c r="I47" s="3"/>
      <c r="J47" s="3"/>
      <c r="K47" s="291" t="s">
        <v>261</v>
      </c>
      <c r="L47" s="3">
        <v>0.3</v>
      </c>
      <c r="M47" s="272"/>
      <c r="N47" s="4">
        <f t="shared" ref="N47:N51" si="20">SUM(C47,E47,G47,I47)</f>
        <v>1</v>
      </c>
      <c r="O47" s="28">
        <f>SUM(C47*D47,E47*F47,G47*H47,I47*J47)</f>
        <v>800</v>
      </c>
      <c r="P47" s="66">
        <f t="shared" ref="P47" si="21">O47*L47</f>
        <v>240</v>
      </c>
    </row>
    <row r="48" spans="1:16" ht="15.75" thickBot="1" x14ac:dyDescent="0.3">
      <c r="A48" s="17" t="s">
        <v>124</v>
      </c>
      <c r="B48" s="278"/>
      <c r="C48" s="158">
        <v>3</v>
      </c>
      <c r="D48" s="3">
        <v>30</v>
      </c>
      <c r="E48" s="3">
        <v>3</v>
      </c>
      <c r="F48" s="3">
        <v>30</v>
      </c>
      <c r="G48" s="3"/>
      <c r="H48" s="3"/>
      <c r="I48" s="3"/>
      <c r="J48" s="3"/>
      <c r="K48" s="292"/>
      <c r="L48" s="3">
        <v>0.7</v>
      </c>
      <c r="M48" s="273"/>
      <c r="N48" s="4">
        <f t="shared" si="20"/>
        <v>6</v>
      </c>
      <c r="O48" s="28">
        <f t="shared" ref="O48:O51" si="22">SUM(C48*D48,E48*F48,G48*H48,I48*J48)</f>
        <v>180</v>
      </c>
      <c r="P48" s="66">
        <f>O48*L48*7</f>
        <v>881.99999999999989</v>
      </c>
    </row>
    <row r="49" spans="1:16" ht="15.75" thickBot="1" x14ac:dyDescent="0.3">
      <c r="A49" s="17" t="s">
        <v>113</v>
      </c>
      <c r="B49" s="278"/>
      <c r="C49" s="158">
        <v>3</v>
      </c>
      <c r="D49" s="3">
        <v>20</v>
      </c>
      <c r="E49" s="3">
        <v>3</v>
      </c>
      <c r="F49" s="3">
        <v>30</v>
      </c>
      <c r="G49" s="3">
        <v>3</v>
      </c>
      <c r="H49" s="3">
        <v>30</v>
      </c>
      <c r="I49" s="3"/>
      <c r="J49" s="3"/>
      <c r="K49" s="292"/>
      <c r="L49" s="3">
        <v>0.7</v>
      </c>
      <c r="M49" s="273"/>
      <c r="N49" s="4">
        <f t="shared" si="20"/>
        <v>9</v>
      </c>
      <c r="O49" s="28">
        <f t="shared" si="22"/>
        <v>240</v>
      </c>
      <c r="P49" s="66">
        <f>O49*L49</f>
        <v>168</v>
      </c>
    </row>
    <row r="50" spans="1:16" ht="15.75" thickBot="1" x14ac:dyDescent="0.3">
      <c r="A50" s="17" t="s">
        <v>123</v>
      </c>
      <c r="B50" s="278"/>
      <c r="C50" s="158">
        <v>4</v>
      </c>
      <c r="D50" s="3">
        <v>20</v>
      </c>
      <c r="E50" s="3"/>
      <c r="F50" s="3"/>
      <c r="G50" s="3"/>
      <c r="H50" s="3"/>
      <c r="I50" s="3"/>
      <c r="J50" s="3"/>
      <c r="K50" s="292"/>
      <c r="L50" s="3">
        <v>0.7</v>
      </c>
      <c r="M50" s="273"/>
      <c r="N50" s="4">
        <f t="shared" si="20"/>
        <v>4</v>
      </c>
      <c r="O50" s="28">
        <f t="shared" si="22"/>
        <v>80</v>
      </c>
      <c r="P50" s="66">
        <f>O50*L50*7</f>
        <v>392</v>
      </c>
    </row>
    <row r="51" spans="1:16" ht="15.75" thickBot="1" x14ac:dyDescent="0.3">
      <c r="A51" s="17"/>
      <c r="B51" s="278"/>
      <c r="C51" s="158"/>
      <c r="D51" s="3"/>
      <c r="E51" s="3"/>
      <c r="F51" s="3"/>
      <c r="G51" s="3"/>
      <c r="H51" s="3"/>
      <c r="I51" s="3"/>
      <c r="J51" s="3"/>
      <c r="K51" s="292"/>
      <c r="L51" s="3">
        <v>0.65</v>
      </c>
      <c r="M51" s="273"/>
      <c r="N51" s="4">
        <f t="shared" si="20"/>
        <v>0</v>
      </c>
      <c r="O51" s="28">
        <f t="shared" si="22"/>
        <v>0</v>
      </c>
      <c r="P51" s="66">
        <f>O51*L51*7</f>
        <v>0</v>
      </c>
    </row>
    <row r="52" spans="1:16" ht="15.75" thickBot="1" x14ac:dyDescent="0.3">
      <c r="A52" s="17" t="s">
        <v>101</v>
      </c>
      <c r="B52" s="278"/>
      <c r="C52" s="158">
        <v>2</v>
      </c>
      <c r="D52" s="89">
        <v>30</v>
      </c>
      <c r="E52" s="3">
        <v>2</v>
      </c>
      <c r="F52" s="89">
        <v>60</v>
      </c>
      <c r="G52" s="3">
        <v>2</v>
      </c>
      <c r="H52" s="89">
        <v>100</v>
      </c>
      <c r="I52" s="3">
        <v>1</v>
      </c>
      <c r="J52" s="89">
        <v>120</v>
      </c>
      <c r="K52" s="292"/>
      <c r="L52" s="3">
        <v>0.7</v>
      </c>
      <c r="M52" s="273"/>
      <c r="N52" s="4">
        <f t="shared" ref="N52:N53" si="23">SUM(C52,E52,G52,I52)</f>
        <v>7</v>
      </c>
      <c r="O52" s="28">
        <f t="shared" ref="O52:O53" si="24">SUM(C52*D52,E52*F52,G52*H52,I52*J52)</f>
        <v>500</v>
      </c>
      <c r="P52" s="66">
        <f>O52*L52*7</f>
        <v>2450</v>
      </c>
    </row>
    <row r="53" spans="1:16" ht="15.75" thickBot="1" x14ac:dyDescent="0.3">
      <c r="A53" s="17" t="s">
        <v>30</v>
      </c>
      <c r="B53" s="279"/>
      <c r="C53" s="158">
        <v>1</v>
      </c>
      <c r="D53" s="3">
        <v>800</v>
      </c>
      <c r="E53" s="3"/>
      <c r="F53" s="3"/>
      <c r="G53" s="3"/>
      <c r="H53" s="3"/>
      <c r="I53" s="3"/>
      <c r="J53" s="3"/>
      <c r="K53" s="292"/>
      <c r="L53" s="3">
        <v>0.3</v>
      </c>
      <c r="M53" s="273"/>
      <c r="N53" s="19">
        <f t="shared" si="23"/>
        <v>1</v>
      </c>
      <c r="O53" s="29">
        <f t="shared" si="24"/>
        <v>800</v>
      </c>
      <c r="P53" s="66">
        <f t="shared" ref="P53" si="25">O53*L53</f>
        <v>240</v>
      </c>
    </row>
    <row r="54" spans="1:16" ht="15.75" thickBot="1" x14ac:dyDescent="0.3">
      <c r="A54" s="69" t="s">
        <v>6</v>
      </c>
      <c r="B54" s="8"/>
      <c r="C54" s="70">
        <f t="shared" ref="C54:J54" si="26">SUM(C45:C53)</f>
        <v>14</v>
      </c>
      <c r="D54" s="70">
        <f t="shared" si="26"/>
        <v>1700</v>
      </c>
      <c r="E54" s="70">
        <f t="shared" si="26"/>
        <v>8</v>
      </c>
      <c r="F54" s="70">
        <f t="shared" si="26"/>
        <v>120</v>
      </c>
      <c r="G54" s="70">
        <f t="shared" si="26"/>
        <v>5</v>
      </c>
      <c r="H54" s="70">
        <f t="shared" si="26"/>
        <v>130</v>
      </c>
      <c r="I54" s="70">
        <f t="shared" si="26"/>
        <v>1</v>
      </c>
      <c r="J54" s="87">
        <f t="shared" si="26"/>
        <v>120</v>
      </c>
      <c r="K54" s="338"/>
      <c r="L54" s="85">
        <f>AVERAGE(L47:L53)</f>
        <v>0.57857142857142851</v>
      </c>
      <c r="M54" s="274"/>
      <c r="N54" s="70">
        <f>SUM(N45:N53)</f>
        <v>28</v>
      </c>
      <c r="O54" s="72">
        <f>SUM(O45:O53)</f>
        <v>2600</v>
      </c>
      <c r="P54" s="67">
        <f>SUM(P44:P53)</f>
        <v>4372</v>
      </c>
    </row>
    <row r="56" spans="1:16" ht="15.75" thickBot="1" x14ac:dyDescent="0.3"/>
    <row r="57" spans="1:16" ht="15.75" thickBot="1" x14ac:dyDescent="0.3">
      <c r="A57" s="363" t="s">
        <v>269</v>
      </c>
      <c r="B57" s="377" t="s">
        <v>0</v>
      </c>
      <c r="C57" s="376" t="s">
        <v>1</v>
      </c>
      <c r="D57" s="376"/>
      <c r="E57" s="376" t="s">
        <v>2</v>
      </c>
      <c r="F57" s="376"/>
      <c r="G57" s="376" t="s">
        <v>3</v>
      </c>
      <c r="H57" s="376"/>
      <c r="I57" s="376" t="s">
        <v>4</v>
      </c>
      <c r="J57" s="376"/>
      <c r="K57" s="366" t="s">
        <v>5</v>
      </c>
      <c r="L57" s="366"/>
      <c r="M57" s="366"/>
      <c r="N57" s="358" t="s">
        <v>6</v>
      </c>
      <c r="O57" s="358"/>
      <c r="P57" s="139" t="s">
        <v>7</v>
      </c>
    </row>
    <row r="58" spans="1:16" ht="15.75" thickBot="1" x14ac:dyDescent="0.3">
      <c r="A58" s="363"/>
      <c r="B58" s="378"/>
      <c r="C58" s="260" t="s">
        <v>8</v>
      </c>
      <c r="D58" s="260" t="s">
        <v>9</v>
      </c>
      <c r="E58" s="260" t="s">
        <v>8</v>
      </c>
      <c r="F58" s="260" t="s">
        <v>9</v>
      </c>
      <c r="G58" s="260" t="s">
        <v>8</v>
      </c>
      <c r="H58" s="260" t="s">
        <v>9</v>
      </c>
      <c r="I58" s="260" t="s">
        <v>8</v>
      </c>
      <c r="J58" s="260" t="s">
        <v>9</v>
      </c>
      <c r="K58" s="361" t="s">
        <v>10</v>
      </c>
      <c r="L58" s="361"/>
      <c r="M58" s="361"/>
      <c r="N58" s="140" t="s">
        <v>8</v>
      </c>
      <c r="O58" s="140" t="s">
        <v>9</v>
      </c>
      <c r="P58" s="141" t="s">
        <v>11</v>
      </c>
    </row>
    <row r="59" spans="1:16" ht="15.75" thickBot="1" x14ac:dyDescent="0.3">
      <c r="A59" s="18" t="s">
        <v>18</v>
      </c>
      <c r="B59" s="16">
        <v>60</v>
      </c>
      <c r="C59" s="260">
        <v>4</v>
      </c>
      <c r="D59" s="260">
        <v>30</v>
      </c>
      <c r="E59" s="260">
        <v>4</v>
      </c>
      <c r="F59" s="260">
        <v>50</v>
      </c>
      <c r="G59" s="260">
        <v>4</v>
      </c>
      <c r="H59" s="260">
        <v>50</v>
      </c>
      <c r="I59" s="260">
        <v>4</v>
      </c>
      <c r="J59" s="260">
        <v>50</v>
      </c>
      <c r="K59" s="374" t="s">
        <v>67</v>
      </c>
      <c r="L59" s="146">
        <f>SUM(D59/B59,F59/B59,H59/B59,J59/B59)/4</f>
        <v>0.75000000000000011</v>
      </c>
      <c r="M59" s="361"/>
      <c r="N59" s="140">
        <f>SUM(C59,E59,G59,I59)</f>
        <v>16</v>
      </c>
      <c r="O59" s="140">
        <f>SUM(C59*D59,E59*F59,G59*H59,I59*J59)</f>
        <v>720</v>
      </c>
      <c r="P59" s="141">
        <f t="shared" ref="P59:P64" si="27">O59*L59</f>
        <v>540.00000000000011</v>
      </c>
    </row>
    <row r="60" spans="1:16" ht="15.75" thickBot="1" x14ac:dyDescent="0.3">
      <c r="A60" s="18" t="s">
        <v>126</v>
      </c>
      <c r="B60" s="16">
        <v>100</v>
      </c>
      <c r="C60" s="260">
        <v>8</v>
      </c>
      <c r="D60" s="260">
        <v>50</v>
      </c>
      <c r="E60" s="260">
        <v>8</v>
      </c>
      <c r="F60" s="260">
        <v>50</v>
      </c>
      <c r="G60" s="260">
        <v>8</v>
      </c>
      <c r="H60" s="260">
        <v>50</v>
      </c>
      <c r="I60" s="260"/>
      <c r="J60" s="260"/>
      <c r="K60" s="374"/>
      <c r="L60" s="146">
        <f>SUM(D60/B60,F60/B60,H60/B60,J60/B60)/3</f>
        <v>0.5</v>
      </c>
      <c r="M60" s="361"/>
      <c r="N60" s="140">
        <f>SUM(C60,E60,G60,I60)</f>
        <v>24</v>
      </c>
      <c r="O60" s="140">
        <f>SUM(C60*D60,E60*F60,G60*H60,I60*J60)</f>
        <v>1200</v>
      </c>
      <c r="P60" s="141">
        <f t="shared" si="27"/>
        <v>600</v>
      </c>
    </row>
    <row r="61" spans="1:16" ht="15.75" thickBot="1" x14ac:dyDescent="0.3">
      <c r="A61" s="18" t="s">
        <v>97</v>
      </c>
      <c r="B61" s="16">
        <v>60</v>
      </c>
      <c r="C61" s="260">
        <v>5</v>
      </c>
      <c r="D61" s="260">
        <v>50</v>
      </c>
      <c r="E61" s="260">
        <v>5</v>
      </c>
      <c r="F61" s="260">
        <v>50</v>
      </c>
      <c r="G61" s="260">
        <v>5</v>
      </c>
      <c r="H61" s="260">
        <v>50</v>
      </c>
      <c r="I61" s="260"/>
      <c r="J61" s="260"/>
      <c r="K61" s="374"/>
      <c r="L61" s="146">
        <f>SUM(D61/B61,F61/B61,H61/B61,J61/B61)/3</f>
        <v>0.83333333333333337</v>
      </c>
      <c r="M61" s="361"/>
      <c r="N61" s="140">
        <f t="shared" ref="N61:N64" si="28">SUM(C61,E61,G61,I61)</f>
        <v>15</v>
      </c>
      <c r="O61" s="140">
        <f t="shared" ref="O61:O64" si="29">SUM(C61*D61,E61*F61,G61*H61,I61*J61)</f>
        <v>750</v>
      </c>
      <c r="P61" s="141">
        <f t="shared" si="27"/>
        <v>625</v>
      </c>
    </row>
    <row r="62" spans="1:16" ht="15.75" thickBot="1" x14ac:dyDescent="0.3">
      <c r="A62" s="18" t="s">
        <v>78</v>
      </c>
      <c r="B62" s="16">
        <v>20</v>
      </c>
      <c r="C62" s="260">
        <v>8</v>
      </c>
      <c r="D62" s="260">
        <v>8</v>
      </c>
      <c r="E62" s="260">
        <v>8</v>
      </c>
      <c r="F62" s="260">
        <v>8</v>
      </c>
      <c r="G62" s="260">
        <v>8</v>
      </c>
      <c r="H62" s="260">
        <v>8</v>
      </c>
      <c r="I62" s="260"/>
      <c r="J62" s="260"/>
      <c r="K62" s="374"/>
      <c r="L62" s="146">
        <f>SUM(D62/B62,F62/B62,H62/B62,J62/B62)/3</f>
        <v>0.40000000000000008</v>
      </c>
      <c r="M62" s="361"/>
      <c r="N62" s="140">
        <f t="shared" si="28"/>
        <v>24</v>
      </c>
      <c r="O62" s="140">
        <f t="shared" si="29"/>
        <v>192</v>
      </c>
      <c r="P62" s="141">
        <f t="shared" si="27"/>
        <v>76.800000000000011</v>
      </c>
    </row>
    <row r="63" spans="1:16" ht="15.75" thickBot="1" x14ac:dyDescent="0.3">
      <c r="A63" s="18" t="s">
        <v>98</v>
      </c>
      <c r="B63" s="16">
        <v>90</v>
      </c>
      <c r="C63" s="260">
        <v>5</v>
      </c>
      <c r="D63" s="260">
        <v>80</v>
      </c>
      <c r="E63" s="260">
        <v>5</v>
      </c>
      <c r="F63" s="260">
        <v>80</v>
      </c>
      <c r="G63" s="260">
        <v>5</v>
      </c>
      <c r="H63" s="260">
        <v>80</v>
      </c>
      <c r="I63" s="260"/>
      <c r="J63" s="260"/>
      <c r="K63" s="374"/>
      <c r="L63" s="146">
        <f>SUM(D63/B63,F63/B63,H63/B63,J63/B63)/3</f>
        <v>0.88888888888888884</v>
      </c>
      <c r="M63" s="361"/>
      <c r="N63" s="140">
        <f t="shared" si="28"/>
        <v>15</v>
      </c>
      <c r="O63" s="140">
        <f t="shared" si="29"/>
        <v>1200</v>
      </c>
      <c r="P63" s="141">
        <f t="shared" si="27"/>
        <v>1066.6666666666665</v>
      </c>
    </row>
    <row r="64" spans="1:16" ht="15.75" thickBot="1" x14ac:dyDescent="0.3">
      <c r="A64" s="18" t="s">
        <v>75</v>
      </c>
      <c r="B64" s="16">
        <v>45</v>
      </c>
      <c r="C64" s="260">
        <v>10</v>
      </c>
      <c r="D64" s="260">
        <v>30</v>
      </c>
      <c r="E64" s="260">
        <v>10</v>
      </c>
      <c r="F64" s="260">
        <v>30</v>
      </c>
      <c r="G64" s="260">
        <v>10</v>
      </c>
      <c r="H64" s="260">
        <v>30</v>
      </c>
      <c r="I64" s="260"/>
      <c r="J64" s="260"/>
      <c r="K64" s="374"/>
      <c r="L64" s="146">
        <f>SUM(D64/B64,F64/B64,H64/B64,J64/B64)/3</f>
        <v>0.66666666666666663</v>
      </c>
      <c r="M64" s="361"/>
      <c r="N64" s="140">
        <f t="shared" si="28"/>
        <v>30</v>
      </c>
      <c r="O64" s="140">
        <f t="shared" si="29"/>
        <v>900</v>
      </c>
      <c r="P64" s="141">
        <f t="shared" si="27"/>
        <v>600</v>
      </c>
    </row>
    <row r="65" spans="1:16" ht="15.75" thickBot="1" x14ac:dyDescent="0.3">
      <c r="A65" s="18" t="s">
        <v>125</v>
      </c>
      <c r="B65" s="16"/>
      <c r="C65" s="260"/>
      <c r="D65" s="260"/>
      <c r="E65" s="260"/>
      <c r="F65" s="260"/>
      <c r="G65" s="260"/>
      <c r="H65" s="260"/>
      <c r="I65" s="260"/>
      <c r="J65" s="260"/>
      <c r="K65" s="374"/>
      <c r="L65" s="146"/>
      <c r="M65" s="361"/>
      <c r="N65" s="140"/>
      <c r="O65" s="140"/>
      <c r="P65" s="141">
        <v>500</v>
      </c>
    </row>
    <row r="66" spans="1:16" ht="15.75" thickBot="1" x14ac:dyDescent="0.3">
      <c r="A66" s="18" t="s">
        <v>69</v>
      </c>
      <c r="B66" s="16">
        <v>85</v>
      </c>
      <c r="C66" s="260">
        <v>8</v>
      </c>
      <c r="D66" s="260">
        <v>70</v>
      </c>
      <c r="E66" s="260"/>
      <c r="F66" s="260"/>
      <c r="G66" s="260"/>
      <c r="H66" s="260"/>
      <c r="I66" s="260"/>
      <c r="J66" s="260"/>
      <c r="K66" s="374"/>
      <c r="L66" s="146">
        <f>SUM(D66/B66,F66/B66,H66/B66,J66/B66)/1</f>
        <v>0.82352941176470584</v>
      </c>
      <c r="M66" s="361"/>
      <c r="N66" s="140">
        <f t="shared" ref="N66:N67" si="30">SUM(C66,E66,G66,I66)</f>
        <v>8</v>
      </c>
      <c r="O66" s="140">
        <f t="shared" ref="O66:O67" si="31">SUM(C66*D66,E66*F66,G66*H66,I66*J66)</f>
        <v>560</v>
      </c>
      <c r="P66" s="141">
        <f t="shared" ref="P66:P67" si="32">O66*L66</f>
        <v>461.17647058823525</v>
      </c>
    </row>
    <row r="67" spans="1:16" ht="15.75" thickBot="1" x14ac:dyDescent="0.3">
      <c r="A67" s="18" t="s">
        <v>69</v>
      </c>
      <c r="B67" s="16">
        <v>85</v>
      </c>
      <c r="C67" s="260">
        <v>10</v>
      </c>
      <c r="D67" s="260">
        <v>30</v>
      </c>
      <c r="E67" s="260">
        <v>10</v>
      </c>
      <c r="F67" s="260">
        <v>50</v>
      </c>
      <c r="G67" s="260">
        <v>6</v>
      </c>
      <c r="H67" s="260">
        <v>70</v>
      </c>
      <c r="I67" s="260">
        <v>6</v>
      </c>
      <c r="J67" s="260">
        <v>70</v>
      </c>
      <c r="K67" s="374"/>
      <c r="L67" s="146">
        <f>SUM(D67/B67,F67/B67,H67/B67,J67/B67)/4</f>
        <v>0.64705882352941169</v>
      </c>
      <c r="M67" s="361"/>
      <c r="N67" s="140">
        <f t="shared" si="30"/>
        <v>32</v>
      </c>
      <c r="O67" s="140">
        <f t="shared" si="31"/>
        <v>1640</v>
      </c>
      <c r="P67" s="141">
        <f t="shared" si="32"/>
        <v>1061.1764705882351</v>
      </c>
    </row>
    <row r="68" spans="1:16" ht="15.75" thickBot="1" x14ac:dyDescent="0.3">
      <c r="A68" s="18" t="s">
        <v>99</v>
      </c>
      <c r="B68" s="16"/>
      <c r="C68" s="260">
        <v>10</v>
      </c>
      <c r="D68" s="260"/>
      <c r="E68" s="260">
        <v>10</v>
      </c>
      <c r="F68" s="260"/>
      <c r="G68" s="260"/>
      <c r="H68" s="260"/>
      <c r="I68" s="260"/>
      <c r="J68" s="260"/>
      <c r="K68" s="374"/>
      <c r="L68" s="146"/>
      <c r="M68" s="361"/>
      <c r="N68" s="140"/>
      <c r="O68" s="140"/>
      <c r="P68" s="141">
        <v>300</v>
      </c>
    </row>
    <row r="69" spans="1:16" ht="15.75" thickBot="1" x14ac:dyDescent="0.3">
      <c r="A69" s="18" t="s">
        <v>128</v>
      </c>
      <c r="B69" s="16"/>
      <c r="C69" s="260"/>
      <c r="D69" s="260"/>
      <c r="E69" s="260"/>
      <c r="F69" s="260"/>
      <c r="G69" s="260"/>
      <c r="H69" s="260"/>
      <c r="I69" s="260"/>
      <c r="J69" s="260"/>
      <c r="K69" s="374"/>
      <c r="L69" s="146"/>
      <c r="M69" s="361"/>
      <c r="N69" s="140"/>
      <c r="O69" s="140"/>
      <c r="P69" s="141">
        <v>300</v>
      </c>
    </row>
    <row r="70" spans="1:16" ht="15.75" thickBot="1" x14ac:dyDescent="0.3">
      <c r="A70" s="18" t="s">
        <v>129</v>
      </c>
      <c r="B70" s="16"/>
      <c r="C70" s="260">
        <v>1</v>
      </c>
      <c r="D70" s="260">
        <v>10</v>
      </c>
      <c r="E70" s="260">
        <v>1</v>
      </c>
      <c r="F70" s="260">
        <v>10</v>
      </c>
      <c r="G70" s="260">
        <v>1</v>
      </c>
      <c r="H70" s="260">
        <v>10</v>
      </c>
      <c r="I70" s="260"/>
      <c r="J70" s="260"/>
      <c r="K70" s="374"/>
      <c r="L70" s="146"/>
      <c r="M70" s="361"/>
      <c r="N70" s="140"/>
      <c r="O70" s="140"/>
      <c r="P70" s="141">
        <v>250</v>
      </c>
    </row>
    <row r="71" spans="1:16" ht="15.75" thickBot="1" x14ac:dyDescent="0.3">
      <c r="A71" s="142" t="s">
        <v>6</v>
      </c>
      <c r="B71" s="143"/>
      <c r="C71" s="147">
        <f t="shared" ref="C71:J71" si="33">SUM(C59:C70)</f>
        <v>69</v>
      </c>
      <c r="D71" s="147">
        <f t="shared" si="33"/>
        <v>358</v>
      </c>
      <c r="E71" s="147">
        <f t="shared" si="33"/>
        <v>61</v>
      </c>
      <c r="F71" s="147">
        <f t="shared" si="33"/>
        <v>328</v>
      </c>
      <c r="G71" s="147">
        <f t="shared" si="33"/>
        <v>47</v>
      </c>
      <c r="H71" s="147">
        <f t="shared" si="33"/>
        <v>348</v>
      </c>
      <c r="I71" s="147">
        <f t="shared" si="33"/>
        <v>10</v>
      </c>
      <c r="J71" s="147">
        <f t="shared" si="33"/>
        <v>120</v>
      </c>
      <c r="K71" s="374"/>
      <c r="L71" s="148">
        <f>AVERAGE(L59:L70)</f>
        <v>0.6886846405228757</v>
      </c>
      <c r="M71" s="361"/>
      <c r="N71" s="147">
        <f>SUM(N59:N70)</f>
        <v>164</v>
      </c>
      <c r="O71" s="70">
        <f>SUM(O59:O70)</f>
        <v>7162</v>
      </c>
      <c r="P71" s="145">
        <f>SUM(P59:P70)</f>
        <v>6380.8196078431365</v>
      </c>
    </row>
    <row r="76" spans="1:16" ht="15.75" x14ac:dyDescent="0.25">
      <c r="A76" s="304" t="s">
        <v>42</v>
      </c>
      <c r="B76" s="305"/>
      <c r="C76" s="357">
        <f>SUM(P31,P71)</f>
        <v>13851.148484848483</v>
      </c>
      <c r="D76" s="356"/>
    </row>
    <row r="77" spans="1:16" ht="15.75" x14ac:dyDescent="0.25">
      <c r="A77" s="304" t="s">
        <v>43</v>
      </c>
      <c r="B77" s="305"/>
      <c r="C77" s="357">
        <f>SUM(P13,P42,P54)</f>
        <v>16893.5</v>
      </c>
      <c r="D77" s="356"/>
    </row>
    <row r="78" spans="1:16" ht="15.75" x14ac:dyDescent="0.25">
      <c r="A78" s="306" t="s">
        <v>44</v>
      </c>
      <c r="B78" s="307"/>
      <c r="C78" s="355">
        <f>SUM(C76,C77)</f>
        <v>30744.648484848483</v>
      </c>
      <c r="D78" s="356"/>
    </row>
    <row r="82" spans="1:16" ht="21" x14ac:dyDescent="0.35">
      <c r="A82" s="303" t="s">
        <v>117</v>
      </c>
      <c r="B82" s="337"/>
      <c r="C82" s="337"/>
      <c r="D82" s="337"/>
      <c r="E82" s="337"/>
      <c r="F82" s="337"/>
      <c r="G82" s="337"/>
      <c r="H82" s="337"/>
      <c r="I82" s="75"/>
      <c r="J82" s="76" t="s">
        <v>40</v>
      </c>
      <c r="K82" s="75"/>
      <c r="L82" s="335" t="s">
        <v>246</v>
      </c>
      <c r="M82" s="336"/>
      <c r="N82" s="336"/>
      <c r="O82" s="336"/>
      <c r="P82" s="336"/>
    </row>
    <row r="83" spans="1:16" ht="15.75" thickBot="1" x14ac:dyDescent="0.3"/>
    <row r="84" spans="1:16" ht="15.75" thickBot="1" x14ac:dyDescent="0.3">
      <c r="A84" s="275" t="s">
        <v>247</v>
      </c>
      <c r="B84" s="277"/>
      <c r="C84" s="281" t="s">
        <v>1</v>
      </c>
      <c r="D84" s="282"/>
      <c r="E84" s="281" t="s">
        <v>2</v>
      </c>
      <c r="F84" s="282"/>
      <c r="G84" s="281" t="s">
        <v>3</v>
      </c>
      <c r="H84" s="282"/>
      <c r="I84" s="281" t="s">
        <v>4</v>
      </c>
      <c r="J84" s="283"/>
      <c r="K84" s="294" t="s">
        <v>5</v>
      </c>
      <c r="L84" s="294"/>
      <c r="M84" s="294"/>
      <c r="N84" s="286" t="s">
        <v>6</v>
      </c>
      <c r="O84" s="286"/>
      <c r="P84" s="65" t="s">
        <v>7</v>
      </c>
    </row>
    <row r="85" spans="1:16" ht="15.75" thickBot="1" x14ac:dyDescent="0.3">
      <c r="A85" s="276"/>
      <c r="B85" s="278"/>
      <c r="C85" s="160" t="s">
        <v>8</v>
      </c>
      <c r="D85" s="3" t="s">
        <v>12</v>
      </c>
      <c r="E85" s="3" t="s">
        <v>8</v>
      </c>
      <c r="F85" s="3" t="s">
        <v>12</v>
      </c>
      <c r="G85" s="3" t="s">
        <v>8</v>
      </c>
      <c r="H85" s="3" t="s">
        <v>12</v>
      </c>
      <c r="I85" s="3" t="s">
        <v>8</v>
      </c>
      <c r="J85" s="3" t="s">
        <v>12</v>
      </c>
      <c r="K85" s="295" t="s">
        <v>13</v>
      </c>
      <c r="L85" s="296"/>
      <c r="M85" s="297"/>
      <c r="N85" s="4" t="s">
        <v>8</v>
      </c>
      <c r="O85" s="28" t="s">
        <v>12</v>
      </c>
      <c r="P85" s="66" t="s">
        <v>11</v>
      </c>
    </row>
    <row r="86" spans="1:16" ht="15.75" thickBot="1" x14ac:dyDescent="0.3">
      <c r="A86" s="17" t="s">
        <v>27</v>
      </c>
      <c r="B86" s="278"/>
      <c r="C86" s="160">
        <v>1</v>
      </c>
      <c r="D86" s="3">
        <v>800</v>
      </c>
      <c r="E86" s="3"/>
      <c r="F86" s="3"/>
      <c r="G86" s="3"/>
      <c r="H86" s="3"/>
      <c r="I86" s="3"/>
      <c r="J86" s="3"/>
      <c r="K86" s="291" t="s">
        <v>265</v>
      </c>
      <c r="L86" s="3">
        <v>0.3</v>
      </c>
      <c r="M86" s="272"/>
      <c r="N86" s="4">
        <f t="shared" ref="N86:N91" si="34">SUM(C86,E86,G86,I86)</f>
        <v>1</v>
      </c>
      <c r="O86" s="28">
        <f>SUM(C86*D86,E86*F86,G86*H86,I86*J86)</f>
        <v>800</v>
      </c>
      <c r="P86" s="66">
        <f t="shared" ref="P86" si="35">O86*L86</f>
        <v>240</v>
      </c>
    </row>
    <row r="87" spans="1:16" ht="15.75" thickBot="1" x14ac:dyDescent="0.3">
      <c r="A87" s="17" t="s">
        <v>28</v>
      </c>
      <c r="B87" s="278"/>
      <c r="C87" s="160">
        <v>3</v>
      </c>
      <c r="D87" s="3">
        <v>30</v>
      </c>
      <c r="E87" s="3">
        <v>3</v>
      </c>
      <c r="F87" s="3">
        <v>30</v>
      </c>
      <c r="G87" s="3">
        <v>3</v>
      </c>
      <c r="H87" s="3">
        <v>30</v>
      </c>
      <c r="I87" s="3"/>
      <c r="J87" s="3"/>
      <c r="K87" s="292"/>
      <c r="L87" s="3">
        <v>0.7</v>
      </c>
      <c r="M87" s="273"/>
      <c r="N87" s="4">
        <f t="shared" si="34"/>
        <v>9</v>
      </c>
      <c r="O87" s="28">
        <f t="shared" ref="O87:O91" si="36">SUM(C87*D87,E87*F87,G87*H87,I87*J87)</f>
        <v>270</v>
      </c>
      <c r="P87" s="66">
        <f>O87*L87*7</f>
        <v>1323</v>
      </c>
    </row>
    <row r="88" spans="1:16" ht="15.75" thickBot="1" x14ac:dyDescent="0.3">
      <c r="A88" s="17" t="s">
        <v>120</v>
      </c>
      <c r="B88" s="278"/>
      <c r="C88" s="160">
        <v>3</v>
      </c>
      <c r="D88" s="3">
        <v>30</v>
      </c>
      <c r="E88" s="3">
        <v>3</v>
      </c>
      <c r="F88" s="3">
        <v>30</v>
      </c>
      <c r="G88" s="3">
        <v>3</v>
      </c>
      <c r="H88" s="3">
        <v>30</v>
      </c>
      <c r="I88" s="3"/>
      <c r="J88" s="3"/>
      <c r="K88" s="292"/>
      <c r="L88" s="3">
        <v>0.7</v>
      </c>
      <c r="M88" s="273"/>
      <c r="N88" s="4">
        <f t="shared" si="34"/>
        <v>9</v>
      </c>
      <c r="O88" s="28">
        <f t="shared" si="36"/>
        <v>270</v>
      </c>
      <c r="P88" s="66">
        <f>O88*L88*7</f>
        <v>1323</v>
      </c>
    </row>
    <row r="89" spans="1:16" ht="15.75" thickBot="1" x14ac:dyDescent="0.3">
      <c r="A89" s="17" t="s">
        <v>270</v>
      </c>
      <c r="B89" s="278"/>
      <c r="C89" s="160">
        <v>5</v>
      </c>
      <c r="D89" s="3">
        <v>20</v>
      </c>
      <c r="E89" s="3">
        <v>2</v>
      </c>
      <c r="F89" s="3">
        <v>20</v>
      </c>
      <c r="G89" s="3"/>
      <c r="H89" s="3"/>
      <c r="I89" s="3"/>
      <c r="J89" s="3"/>
      <c r="K89" s="292"/>
      <c r="L89" s="3">
        <v>0.7</v>
      </c>
      <c r="M89" s="273"/>
      <c r="N89" s="4">
        <f t="shared" si="34"/>
        <v>7</v>
      </c>
      <c r="O89" s="28">
        <f t="shared" si="36"/>
        <v>140</v>
      </c>
      <c r="P89" s="66">
        <f>O89*L89*7</f>
        <v>686</v>
      </c>
    </row>
    <row r="90" spans="1:16" ht="15.75" thickBot="1" x14ac:dyDescent="0.3">
      <c r="A90" s="17" t="s">
        <v>121</v>
      </c>
      <c r="B90" s="278"/>
      <c r="C90" s="160">
        <v>1</v>
      </c>
      <c r="D90" s="3">
        <v>60</v>
      </c>
      <c r="E90" s="3">
        <v>1</v>
      </c>
      <c r="F90" s="3">
        <v>100</v>
      </c>
      <c r="G90" s="3">
        <v>1</v>
      </c>
      <c r="H90" s="3">
        <v>120</v>
      </c>
      <c r="I90" s="3">
        <v>1</v>
      </c>
      <c r="J90" s="3">
        <v>150</v>
      </c>
      <c r="K90" s="292"/>
      <c r="L90" s="3">
        <v>0.75</v>
      </c>
      <c r="M90" s="273"/>
      <c r="N90" s="4">
        <f t="shared" si="34"/>
        <v>4</v>
      </c>
      <c r="O90" s="28">
        <f t="shared" si="36"/>
        <v>430</v>
      </c>
      <c r="P90" s="66">
        <f>O90*L90*7</f>
        <v>2257.5</v>
      </c>
    </row>
    <row r="91" spans="1:16" ht="15.75" thickBot="1" x14ac:dyDescent="0.3">
      <c r="A91" s="17" t="s">
        <v>121</v>
      </c>
      <c r="B91" s="278"/>
      <c r="C91" s="160">
        <v>1</v>
      </c>
      <c r="D91" s="3">
        <v>150</v>
      </c>
      <c r="E91" s="3">
        <v>1</v>
      </c>
      <c r="F91" s="3">
        <v>120</v>
      </c>
      <c r="G91" s="3">
        <v>1</v>
      </c>
      <c r="H91" s="3">
        <v>100</v>
      </c>
      <c r="I91" s="3">
        <v>1</v>
      </c>
      <c r="J91" s="3">
        <v>60</v>
      </c>
      <c r="K91" s="292"/>
      <c r="L91" s="3">
        <v>0.75</v>
      </c>
      <c r="M91" s="273"/>
      <c r="N91" s="4">
        <f t="shared" si="34"/>
        <v>4</v>
      </c>
      <c r="O91" s="28">
        <f t="shared" si="36"/>
        <v>430</v>
      </c>
      <c r="P91" s="66">
        <f>O91*L91*7</f>
        <v>2257.5</v>
      </c>
    </row>
    <row r="92" spans="1:16" ht="15.75" thickBot="1" x14ac:dyDescent="0.3">
      <c r="A92" s="17" t="s">
        <v>131</v>
      </c>
      <c r="B92" s="278"/>
      <c r="C92" s="160"/>
      <c r="D92" s="3"/>
      <c r="E92" s="3"/>
      <c r="F92" s="3"/>
      <c r="G92" s="3"/>
      <c r="H92" s="3"/>
      <c r="I92" s="3"/>
      <c r="J92" s="3"/>
      <c r="K92" s="292"/>
      <c r="L92" s="3"/>
      <c r="M92" s="273"/>
      <c r="N92" s="4"/>
      <c r="O92" s="28"/>
      <c r="P92" s="66">
        <v>500</v>
      </c>
    </row>
    <row r="93" spans="1:16" ht="15.75" thickBot="1" x14ac:dyDescent="0.3">
      <c r="A93" s="17"/>
      <c r="B93" s="278"/>
      <c r="C93" s="160"/>
      <c r="D93" s="89"/>
      <c r="E93" s="3"/>
      <c r="F93" s="89"/>
      <c r="G93" s="3"/>
      <c r="H93" s="89"/>
      <c r="I93" s="3"/>
      <c r="J93" s="89"/>
      <c r="K93" s="292"/>
      <c r="L93" s="3"/>
      <c r="M93" s="273"/>
      <c r="N93" s="4">
        <f t="shared" ref="N93:N94" si="37">SUM(C93,E93,G93,I93)</f>
        <v>0</v>
      </c>
      <c r="O93" s="28">
        <f t="shared" ref="O93:O94" si="38">SUM(C93*D93,E93*F93,G93*H93,I93*J93)</f>
        <v>0</v>
      </c>
      <c r="P93" s="66">
        <f>O93*L93*7</f>
        <v>0</v>
      </c>
    </row>
    <row r="94" spans="1:16" ht="15.75" thickBot="1" x14ac:dyDescent="0.3">
      <c r="A94" s="17" t="s">
        <v>30</v>
      </c>
      <c r="B94" s="279"/>
      <c r="C94" s="160">
        <v>1</v>
      </c>
      <c r="D94" s="3">
        <v>800</v>
      </c>
      <c r="E94" s="3"/>
      <c r="F94" s="3"/>
      <c r="G94" s="3"/>
      <c r="H94" s="3"/>
      <c r="I94" s="3"/>
      <c r="J94" s="3"/>
      <c r="K94" s="292"/>
      <c r="L94" s="3">
        <v>0.3</v>
      </c>
      <c r="M94" s="273"/>
      <c r="N94" s="19">
        <f t="shared" si="37"/>
        <v>1</v>
      </c>
      <c r="O94" s="29">
        <f t="shared" si="38"/>
        <v>800</v>
      </c>
      <c r="P94" s="66">
        <f t="shared" ref="P94" si="39">O94*L94</f>
        <v>240</v>
      </c>
    </row>
    <row r="95" spans="1:16" ht="15.75" thickBot="1" x14ac:dyDescent="0.3">
      <c r="A95" s="69" t="s">
        <v>6</v>
      </c>
      <c r="B95" s="8"/>
      <c r="C95" s="70">
        <f t="shared" ref="C95:J95" si="40">SUM(C84:C94)</f>
        <v>15</v>
      </c>
      <c r="D95" s="70">
        <f t="shared" si="40"/>
        <v>1890</v>
      </c>
      <c r="E95" s="70">
        <f t="shared" si="40"/>
        <v>10</v>
      </c>
      <c r="F95" s="70">
        <f t="shared" si="40"/>
        <v>300</v>
      </c>
      <c r="G95" s="70">
        <f t="shared" si="40"/>
        <v>8</v>
      </c>
      <c r="H95" s="70">
        <f t="shared" si="40"/>
        <v>280</v>
      </c>
      <c r="I95" s="70">
        <f t="shared" si="40"/>
        <v>2</v>
      </c>
      <c r="J95" s="87">
        <f t="shared" si="40"/>
        <v>210</v>
      </c>
      <c r="K95" s="338"/>
      <c r="L95" s="85">
        <f>AVERAGE(L86:L94)</f>
        <v>0.6</v>
      </c>
      <c r="M95" s="274"/>
      <c r="N95" s="70">
        <f>SUM(N84:N94)</f>
        <v>35</v>
      </c>
      <c r="O95" s="72">
        <f>SUM(O84:O94)</f>
        <v>3140</v>
      </c>
      <c r="P95" s="67">
        <f>SUM(P83:P94)</f>
        <v>8827</v>
      </c>
    </row>
    <row r="97" spans="1:16" ht="15.75" thickBot="1" x14ac:dyDescent="0.3"/>
    <row r="98" spans="1:16" ht="15.75" thickBot="1" x14ac:dyDescent="0.3">
      <c r="A98" s="363" t="s">
        <v>248</v>
      </c>
      <c r="B98" s="163" t="s">
        <v>0</v>
      </c>
      <c r="C98" s="354" t="s">
        <v>1</v>
      </c>
      <c r="D98" s="354"/>
      <c r="E98" s="354" t="s">
        <v>2</v>
      </c>
      <c r="F98" s="354"/>
      <c r="G98" s="354" t="s">
        <v>3</v>
      </c>
      <c r="H98" s="354"/>
      <c r="I98" s="354" t="s">
        <v>4</v>
      </c>
      <c r="J98" s="354"/>
      <c r="K98" s="366" t="s">
        <v>5</v>
      </c>
      <c r="L98" s="366"/>
      <c r="M98" s="366"/>
      <c r="N98" s="358" t="s">
        <v>6</v>
      </c>
      <c r="O98" s="358"/>
      <c r="P98" s="139" t="s">
        <v>7</v>
      </c>
    </row>
    <row r="99" spans="1:16" ht="15.75" thickBot="1" x14ac:dyDescent="0.3">
      <c r="A99" s="363"/>
      <c r="B99" s="150"/>
      <c r="C99" s="162" t="s">
        <v>8</v>
      </c>
      <c r="D99" s="162" t="s">
        <v>9</v>
      </c>
      <c r="E99" s="162" t="s">
        <v>8</v>
      </c>
      <c r="F99" s="162" t="s">
        <v>9</v>
      </c>
      <c r="G99" s="162" t="s">
        <v>8</v>
      </c>
      <c r="H99" s="162" t="s">
        <v>9</v>
      </c>
      <c r="I99" s="162" t="s">
        <v>8</v>
      </c>
      <c r="J99" s="162" t="s">
        <v>9</v>
      </c>
      <c r="K99" s="361" t="s">
        <v>10</v>
      </c>
      <c r="L99" s="361"/>
      <c r="M99" s="361"/>
      <c r="N99" s="140" t="s">
        <v>8</v>
      </c>
      <c r="O99" s="140" t="s">
        <v>9</v>
      </c>
      <c r="P99" s="141" t="s">
        <v>11</v>
      </c>
    </row>
    <row r="100" spans="1:16" ht="15.75" thickBot="1" x14ac:dyDescent="0.3">
      <c r="A100" s="18" t="s">
        <v>271</v>
      </c>
      <c r="B100" s="16">
        <v>15</v>
      </c>
      <c r="C100" s="162">
        <v>10</v>
      </c>
      <c r="D100" s="162">
        <v>8</v>
      </c>
      <c r="E100" s="162">
        <v>10</v>
      </c>
      <c r="F100" s="162">
        <v>8</v>
      </c>
      <c r="G100" s="162">
        <v>10</v>
      </c>
      <c r="H100" s="162">
        <v>8</v>
      </c>
      <c r="I100" s="162">
        <v>10</v>
      </c>
      <c r="J100" s="162">
        <v>8</v>
      </c>
      <c r="K100" s="367" t="s">
        <v>67</v>
      </c>
      <c r="L100" s="146">
        <f t="shared" ref="L100" si="41">SUM(D100/B100,F100/B100,H100/B100,J100/B100)/4</f>
        <v>0.53333333333333333</v>
      </c>
      <c r="M100" s="361"/>
      <c r="N100" s="140">
        <f t="shared" ref="N100:N109" si="42">SUM(C100,E100,G100,I100)</f>
        <v>40</v>
      </c>
      <c r="O100" s="140">
        <f t="shared" ref="O100:O109" si="43">SUM(C100*D100,E100*F100,G100*H100,I100*J100)</f>
        <v>320</v>
      </c>
      <c r="P100" s="141">
        <f t="shared" ref="P100:P109" si="44">O100*L100</f>
        <v>170.66666666666666</v>
      </c>
    </row>
    <row r="101" spans="1:16" ht="15.75" thickBot="1" x14ac:dyDescent="0.3">
      <c r="A101" s="18" t="s">
        <v>18</v>
      </c>
      <c r="B101" s="16">
        <v>60</v>
      </c>
      <c r="C101" s="162">
        <v>5</v>
      </c>
      <c r="D101" s="162">
        <v>30</v>
      </c>
      <c r="E101" s="162">
        <v>4</v>
      </c>
      <c r="F101" s="162">
        <v>50</v>
      </c>
      <c r="G101" s="162">
        <v>4</v>
      </c>
      <c r="H101" s="162">
        <v>50</v>
      </c>
      <c r="I101" s="162">
        <v>4</v>
      </c>
      <c r="J101" s="162">
        <v>50</v>
      </c>
      <c r="K101" s="367"/>
      <c r="L101" s="146">
        <f>SUM(D101/B101,F101/B101,H101/B101,J101/B101)/4</f>
        <v>0.75000000000000011</v>
      </c>
      <c r="M101" s="361"/>
      <c r="N101" s="140">
        <f t="shared" si="42"/>
        <v>17</v>
      </c>
      <c r="O101" s="140">
        <f t="shared" si="43"/>
        <v>750</v>
      </c>
      <c r="P101" s="141">
        <f t="shared" si="44"/>
        <v>562.50000000000011</v>
      </c>
    </row>
    <row r="102" spans="1:16" ht="15.75" thickBot="1" x14ac:dyDescent="0.3">
      <c r="A102" s="18" t="s">
        <v>97</v>
      </c>
      <c r="B102" s="16">
        <v>70</v>
      </c>
      <c r="C102" s="162">
        <v>6</v>
      </c>
      <c r="D102" s="162">
        <v>50</v>
      </c>
      <c r="E102" s="162">
        <v>6</v>
      </c>
      <c r="F102" s="162">
        <v>50</v>
      </c>
      <c r="G102" s="162">
        <v>6</v>
      </c>
      <c r="H102" s="162">
        <v>50</v>
      </c>
      <c r="I102" s="162"/>
      <c r="J102" s="162"/>
      <c r="K102" s="367"/>
      <c r="L102" s="146">
        <f>SUM(D102/B102,F102/B102,H102/B102,J102/B102)/3</f>
        <v>0.7142857142857143</v>
      </c>
      <c r="M102" s="361"/>
      <c r="N102" s="140">
        <f t="shared" si="42"/>
        <v>18</v>
      </c>
      <c r="O102" s="140">
        <f t="shared" si="43"/>
        <v>900</v>
      </c>
      <c r="P102" s="141">
        <f t="shared" si="44"/>
        <v>642.85714285714289</v>
      </c>
    </row>
    <row r="103" spans="1:16" ht="15.75" thickBot="1" x14ac:dyDescent="0.3">
      <c r="A103" s="18" t="s">
        <v>272</v>
      </c>
      <c r="B103" s="16"/>
      <c r="C103" s="162"/>
      <c r="D103" s="162"/>
      <c r="E103" s="162"/>
      <c r="F103" s="162"/>
      <c r="G103" s="162"/>
      <c r="H103" s="162"/>
      <c r="I103" s="162"/>
      <c r="J103" s="162"/>
      <c r="K103" s="367"/>
      <c r="L103" s="146"/>
      <c r="M103" s="361"/>
      <c r="N103" s="140"/>
      <c r="O103" s="140"/>
      <c r="P103" s="141">
        <v>600</v>
      </c>
    </row>
    <row r="104" spans="1:16" ht="15.75" thickBot="1" x14ac:dyDescent="0.3">
      <c r="A104" s="18" t="s">
        <v>266</v>
      </c>
      <c r="B104" s="16">
        <v>50</v>
      </c>
      <c r="C104" s="162">
        <v>10</v>
      </c>
      <c r="D104" s="162">
        <v>20</v>
      </c>
      <c r="E104" s="162">
        <v>10</v>
      </c>
      <c r="F104" s="162">
        <v>20</v>
      </c>
      <c r="G104" s="162">
        <v>10</v>
      </c>
      <c r="H104" s="162">
        <v>20</v>
      </c>
      <c r="I104" s="162">
        <v>10</v>
      </c>
      <c r="J104" s="162">
        <v>20</v>
      </c>
      <c r="K104" s="367"/>
      <c r="L104" s="146">
        <f t="shared" ref="L104:L106" si="45">SUM(D104/B104,F104/B104,H104/B104,J104/B104)/4</f>
        <v>0.4</v>
      </c>
      <c r="M104" s="361"/>
      <c r="N104" s="140">
        <f t="shared" si="42"/>
        <v>40</v>
      </c>
      <c r="O104" s="140">
        <f t="shared" si="43"/>
        <v>800</v>
      </c>
      <c r="P104" s="141">
        <f t="shared" si="44"/>
        <v>320</v>
      </c>
    </row>
    <row r="105" spans="1:16" ht="15.75" thickBot="1" x14ac:dyDescent="0.3">
      <c r="A105" s="18" t="s">
        <v>119</v>
      </c>
      <c r="B105" s="16"/>
      <c r="C105" s="162"/>
      <c r="D105" s="162"/>
      <c r="E105" s="162"/>
      <c r="F105" s="162"/>
      <c r="G105" s="162"/>
      <c r="H105" s="162"/>
      <c r="I105" s="162"/>
      <c r="J105" s="162"/>
      <c r="K105" s="367"/>
      <c r="L105" s="146"/>
      <c r="M105" s="361"/>
      <c r="N105" s="140"/>
      <c r="O105" s="140"/>
      <c r="P105" s="141">
        <v>250</v>
      </c>
    </row>
    <row r="106" spans="1:16" ht="15.75" thickBot="1" x14ac:dyDescent="0.3">
      <c r="A106" s="18" t="s">
        <v>20</v>
      </c>
      <c r="B106" s="16">
        <v>85</v>
      </c>
      <c r="C106" s="261">
        <v>8</v>
      </c>
      <c r="D106" s="261">
        <v>50</v>
      </c>
      <c r="E106" s="261">
        <v>6</v>
      </c>
      <c r="F106" s="261">
        <v>70</v>
      </c>
      <c r="G106" s="261">
        <v>6</v>
      </c>
      <c r="H106" s="261">
        <v>70</v>
      </c>
      <c r="I106" s="261">
        <v>6</v>
      </c>
      <c r="J106" s="261">
        <v>70</v>
      </c>
      <c r="K106" s="367"/>
      <c r="L106" s="146">
        <f t="shared" si="45"/>
        <v>0.76470588235294112</v>
      </c>
      <c r="M106" s="361"/>
      <c r="N106" s="140">
        <f t="shared" ref="N106" si="46">SUM(C106,E106,G106,I106)</f>
        <v>26</v>
      </c>
      <c r="O106" s="140">
        <f t="shared" ref="O106" si="47">SUM(C106*D106,E106*F106,G106*H106,I106*J106)</f>
        <v>1660</v>
      </c>
      <c r="P106" s="141">
        <f t="shared" ref="P106" si="48">O106*L106</f>
        <v>1269.4117647058822</v>
      </c>
    </row>
    <row r="107" spans="1:16" ht="15.75" thickBot="1" x14ac:dyDescent="0.3">
      <c r="A107" s="18" t="s">
        <v>122</v>
      </c>
      <c r="B107" s="16">
        <v>40</v>
      </c>
      <c r="C107" s="162">
        <v>8</v>
      </c>
      <c r="D107" s="162">
        <v>25</v>
      </c>
      <c r="E107" s="162">
        <v>8</v>
      </c>
      <c r="F107" s="162">
        <v>25</v>
      </c>
      <c r="G107" s="162">
        <v>8</v>
      </c>
      <c r="H107" s="162">
        <v>25</v>
      </c>
      <c r="I107" s="162"/>
      <c r="J107" s="162"/>
      <c r="K107" s="367"/>
      <c r="L107" s="146">
        <f>SUM(D107/B107,F107/B107,H107/B107,J107/B107)/3</f>
        <v>0.625</v>
      </c>
      <c r="M107" s="361"/>
      <c r="N107" s="140">
        <f t="shared" si="42"/>
        <v>24</v>
      </c>
      <c r="O107" s="140">
        <f t="shared" si="43"/>
        <v>600</v>
      </c>
      <c r="P107" s="141">
        <f t="shared" si="44"/>
        <v>375</v>
      </c>
    </row>
    <row r="108" spans="1:16" ht="15.75" thickBot="1" x14ac:dyDescent="0.3">
      <c r="A108" s="18" t="s">
        <v>78</v>
      </c>
      <c r="B108" s="16">
        <v>20</v>
      </c>
      <c r="C108" s="162">
        <v>6</v>
      </c>
      <c r="D108" s="162">
        <v>15</v>
      </c>
      <c r="E108" s="162">
        <v>6</v>
      </c>
      <c r="F108" s="162">
        <v>15</v>
      </c>
      <c r="G108" s="162">
        <v>6</v>
      </c>
      <c r="H108" s="162">
        <v>15</v>
      </c>
      <c r="I108" s="162"/>
      <c r="J108" s="162"/>
      <c r="K108" s="367"/>
      <c r="L108" s="146">
        <f>SUM(D108/B108,F108/B108,H108/B108,J108/B108)/3</f>
        <v>0.75</v>
      </c>
      <c r="M108" s="361"/>
      <c r="N108" s="140">
        <f t="shared" si="42"/>
        <v>18</v>
      </c>
      <c r="O108" s="140">
        <f t="shared" si="43"/>
        <v>270</v>
      </c>
      <c r="P108" s="141">
        <f t="shared" si="44"/>
        <v>202.5</v>
      </c>
    </row>
    <row r="109" spans="1:16" ht="15.75" thickBot="1" x14ac:dyDescent="0.3">
      <c r="A109" s="18" t="s">
        <v>118</v>
      </c>
      <c r="B109" s="16">
        <v>40</v>
      </c>
      <c r="C109" s="162">
        <v>6</v>
      </c>
      <c r="D109" s="162">
        <v>30</v>
      </c>
      <c r="E109" s="162">
        <v>6</v>
      </c>
      <c r="F109" s="162">
        <v>30</v>
      </c>
      <c r="G109" s="162">
        <v>6</v>
      </c>
      <c r="H109" s="162">
        <v>30</v>
      </c>
      <c r="I109" s="162"/>
      <c r="J109" s="162"/>
      <c r="K109" s="367"/>
      <c r="L109" s="146">
        <f>SUM(D109/B109,F109/B109,H109/B109,J109/B109)/3</f>
        <v>0.75</v>
      </c>
      <c r="M109" s="361"/>
      <c r="N109" s="140">
        <f t="shared" si="42"/>
        <v>18</v>
      </c>
      <c r="O109" s="140">
        <f t="shared" si="43"/>
        <v>540</v>
      </c>
      <c r="P109" s="141">
        <f t="shared" si="44"/>
        <v>405</v>
      </c>
    </row>
    <row r="110" spans="1:16" ht="15.75" thickBot="1" x14ac:dyDescent="0.3">
      <c r="A110" s="18" t="s">
        <v>267</v>
      </c>
      <c r="B110" s="16"/>
      <c r="C110" s="162"/>
      <c r="D110" s="162"/>
      <c r="E110" s="162"/>
      <c r="F110" s="162"/>
      <c r="G110" s="162"/>
      <c r="H110" s="162"/>
      <c r="I110" s="162"/>
      <c r="J110" s="162"/>
      <c r="K110" s="367"/>
      <c r="L110" s="146"/>
      <c r="M110" s="361"/>
      <c r="N110" s="140"/>
      <c r="O110" s="140"/>
      <c r="P110" s="141">
        <v>550</v>
      </c>
    </row>
    <row r="111" spans="1:16" ht="15.75" thickBot="1" x14ac:dyDescent="0.3">
      <c r="A111" s="142" t="s">
        <v>6</v>
      </c>
      <c r="B111" s="143"/>
      <c r="C111" s="147">
        <f t="shared" ref="C111:J111" si="49">SUM(C100:C110)</f>
        <v>59</v>
      </c>
      <c r="D111" s="147">
        <f t="shared" si="49"/>
        <v>228</v>
      </c>
      <c r="E111" s="147">
        <f t="shared" si="49"/>
        <v>56</v>
      </c>
      <c r="F111" s="147">
        <f t="shared" si="49"/>
        <v>268</v>
      </c>
      <c r="G111" s="147">
        <f t="shared" si="49"/>
        <v>56</v>
      </c>
      <c r="H111" s="147">
        <f t="shared" si="49"/>
        <v>268</v>
      </c>
      <c r="I111" s="147">
        <f t="shared" si="49"/>
        <v>30</v>
      </c>
      <c r="J111" s="147">
        <f t="shared" si="49"/>
        <v>148</v>
      </c>
      <c r="K111" s="367"/>
      <c r="L111" s="144">
        <f>AVERAGE(L100:L110)</f>
        <v>0.66091561624649864</v>
      </c>
      <c r="M111" s="361"/>
      <c r="N111" s="70">
        <f>SUM(N100:N110)</f>
        <v>201</v>
      </c>
      <c r="O111" s="70">
        <f>SUM(O100:O110)</f>
        <v>5840</v>
      </c>
      <c r="P111" s="145">
        <f>SUM(P100:P110)</f>
        <v>5347.9355742296921</v>
      </c>
    </row>
    <row r="113" spans="1:16" ht="15.75" thickBot="1" x14ac:dyDescent="0.3"/>
    <row r="114" spans="1:16" ht="15.75" thickBot="1" x14ac:dyDescent="0.3">
      <c r="A114" s="363" t="s">
        <v>249</v>
      </c>
      <c r="B114" s="364"/>
      <c r="C114" s="365" t="s">
        <v>1</v>
      </c>
      <c r="D114" s="365"/>
      <c r="E114" s="365" t="s">
        <v>2</v>
      </c>
      <c r="F114" s="365"/>
      <c r="G114" s="365" t="s">
        <v>3</v>
      </c>
      <c r="H114" s="365"/>
      <c r="I114" s="365" t="s">
        <v>4</v>
      </c>
      <c r="J114" s="365"/>
      <c r="K114" s="366" t="s">
        <v>5</v>
      </c>
      <c r="L114" s="366"/>
      <c r="M114" s="366"/>
      <c r="N114" s="358" t="s">
        <v>6</v>
      </c>
      <c r="O114" s="358"/>
      <c r="P114" s="139" t="s">
        <v>7</v>
      </c>
    </row>
    <row r="115" spans="1:16" ht="15.75" thickBot="1" x14ac:dyDescent="0.3">
      <c r="A115" s="363"/>
      <c r="B115" s="364"/>
      <c r="C115" s="162" t="s">
        <v>8</v>
      </c>
      <c r="D115" s="162" t="s">
        <v>12</v>
      </c>
      <c r="E115" s="162" t="s">
        <v>8</v>
      </c>
      <c r="F115" s="162" t="s">
        <v>12</v>
      </c>
      <c r="G115" s="162" t="s">
        <v>8</v>
      </c>
      <c r="H115" s="162" t="s">
        <v>12</v>
      </c>
      <c r="I115" s="162" t="s">
        <v>8</v>
      </c>
      <c r="J115" s="162" t="s">
        <v>12</v>
      </c>
      <c r="K115" s="361" t="s">
        <v>13</v>
      </c>
      <c r="L115" s="361"/>
      <c r="M115" s="361"/>
      <c r="N115" s="140" t="s">
        <v>8</v>
      </c>
      <c r="O115" s="140" t="s">
        <v>12</v>
      </c>
      <c r="P115" s="141" t="s">
        <v>11</v>
      </c>
    </row>
    <row r="116" spans="1:16" ht="15.75" thickBot="1" x14ac:dyDescent="0.3">
      <c r="A116" s="18" t="s">
        <v>27</v>
      </c>
      <c r="B116" s="364"/>
      <c r="C116" s="162">
        <v>1</v>
      </c>
      <c r="D116" s="162">
        <v>800</v>
      </c>
      <c r="E116" s="162"/>
      <c r="F116" s="162"/>
      <c r="G116" s="162"/>
      <c r="H116" s="162"/>
      <c r="I116" s="162"/>
      <c r="J116" s="162"/>
      <c r="K116" s="367" t="s">
        <v>26</v>
      </c>
      <c r="L116" s="162">
        <v>0.3</v>
      </c>
      <c r="M116" s="361"/>
      <c r="N116" s="140">
        <f t="shared" ref="N116" si="50">SUM(C116,E116,G116,I116)</f>
        <v>1</v>
      </c>
      <c r="O116" s="140">
        <f t="shared" ref="O116" si="51">SUM(C116*D116,E116*F116,G116*H116,I116*J116)</f>
        <v>800</v>
      </c>
      <c r="P116" s="141">
        <f t="shared" ref="P116" si="52">O116*L116</f>
        <v>240</v>
      </c>
    </row>
    <row r="117" spans="1:16" ht="15.75" thickBot="1" x14ac:dyDescent="0.3">
      <c r="A117" s="18" t="s">
        <v>28</v>
      </c>
      <c r="B117" s="364"/>
      <c r="C117" s="162">
        <v>9</v>
      </c>
      <c r="D117" s="162">
        <v>30</v>
      </c>
      <c r="E117" s="162"/>
      <c r="F117" s="162"/>
      <c r="G117" s="162"/>
      <c r="H117" s="162"/>
      <c r="I117" s="162"/>
      <c r="J117" s="162"/>
      <c r="K117" s="367"/>
      <c r="L117" s="162"/>
      <c r="M117" s="361"/>
      <c r="N117" s="140">
        <f t="shared" ref="N117" si="53">SUM(C117,E117,G117,I117)</f>
        <v>9</v>
      </c>
      <c r="O117" s="140">
        <f t="shared" ref="O117" si="54">SUM(C117*D117,E117*F117,G117*H117,I117*J117)</f>
        <v>270</v>
      </c>
      <c r="P117" s="141">
        <v>700</v>
      </c>
    </row>
    <row r="118" spans="1:16" ht="15.75" thickBot="1" x14ac:dyDescent="0.3">
      <c r="A118" s="18" t="s">
        <v>260</v>
      </c>
      <c r="B118" s="364"/>
      <c r="C118" s="162">
        <v>6</v>
      </c>
      <c r="D118" s="162">
        <v>20</v>
      </c>
      <c r="E118" s="162"/>
      <c r="F118" s="162"/>
      <c r="G118" s="162"/>
      <c r="H118" s="162"/>
      <c r="I118" s="162"/>
      <c r="J118" s="162"/>
      <c r="K118" s="367"/>
      <c r="L118" s="162"/>
      <c r="M118" s="361"/>
      <c r="N118" s="140"/>
      <c r="O118" s="140"/>
      <c r="P118" s="141">
        <v>400</v>
      </c>
    </row>
    <row r="119" spans="1:16" ht="15.75" thickBot="1" x14ac:dyDescent="0.3">
      <c r="A119" s="18" t="s">
        <v>158</v>
      </c>
      <c r="B119" s="364"/>
      <c r="C119" s="162">
        <v>1</v>
      </c>
      <c r="D119" s="162">
        <v>100</v>
      </c>
      <c r="E119" s="162">
        <v>1</v>
      </c>
      <c r="F119" s="162">
        <v>150</v>
      </c>
      <c r="G119" s="162">
        <v>1</v>
      </c>
      <c r="H119" s="162">
        <v>100</v>
      </c>
      <c r="I119" s="162">
        <v>1</v>
      </c>
      <c r="J119" s="162">
        <v>150</v>
      </c>
      <c r="K119" s="367"/>
      <c r="L119" s="162">
        <v>0.65</v>
      </c>
      <c r="M119" s="361"/>
      <c r="N119" s="140">
        <f t="shared" ref="N119" si="55">SUM(C119,E119,G119,I119)</f>
        <v>4</v>
      </c>
      <c r="O119" s="140">
        <f t="shared" ref="O119" si="56">SUM(C119*D119,E119*F119,G119*H119,I119*J119)</f>
        <v>500</v>
      </c>
      <c r="P119" s="141">
        <f>O119*L119*7</f>
        <v>2275</v>
      </c>
    </row>
    <row r="120" spans="1:16" ht="15.75" thickBot="1" x14ac:dyDescent="0.3">
      <c r="A120" s="17" t="s">
        <v>139</v>
      </c>
      <c r="B120" s="364"/>
      <c r="C120" s="162">
        <v>1</v>
      </c>
      <c r="D120" s="162">
        <v>800</v>
      </c>
      <c r="E120" s="162"/>
      <c r="F120" s="162"/>
      <c r="G120" s="162"/>
      <c r="H120" s="162"/>
      <c r="I120" s="162"/>
      <c r="J120" s="162"/>
      <c r="K120" s="367"/>
      <c r="L120" s="162">
        <v>0.3</v>
      </c>
      <c r="M120" s="361"/>
      <c r="N120" s="140">
        <f t="shared" ref="N120" si="57">SUM(C120,E120,G120,I120)</f>
        <v>1</v>
      </c>
      <c r="O120" s="140">
        <f t="shared" ref="O120" si="58">SUM(C120*D120,E120*F120,G120*H120,I120*J120)</f>
        <v>800</v>
      </c>
      <c r="P120" s="141">
        <f t="shared" ref="P120" si="59">O120*L120</f>
        <v>240</v>
      </c>
    </row>
    <row r="121" spans="1:16" ht="15.75" thickBot="1" x14ac:dyDescent="0.3">
      <c r="A121" s="142" t="s">
        <v>6</v>
      </c>
      <c r="B121" s="143"/>
      <c r="C121" s="70">
        <f t="shared" ref="C121:J121" si="60">SUM(C114:C120)</f>
        <v>18</v>
      </c>
      <c r="D121" s="70">
        <f t="shared" si="60"/>
        <v>1750</v>
      </c>
      <c r="E121" s="70">
        <f t="shared" si="60"/>
        <v>1</v>
      </c>
      <c r="F121" s="70">
        <f t="shared" si="60"/>
        <v>150</v>
      </c>
      <c r="G121" s="70">
        <f t="shared" si="60"/>
        <v>1</v>
      </c>
      <c r="H121" s="70">
        <f t="shared" si="60"/>
        <v>100</v>
      </c>
      <c r="I121" s="70">
        <f t="shared" si="60"/>
        <v>1</v>
      </c>
      <c r="J121" s="70">
        <f t="shared" si="60"/>
        <v>150</v>
      </c>
      <c r="K121" s="367"/>
      <c r="L121" s="144">
        <f>AVERAGE(L116:L120)</f>
        <v>0.41666666666666669</v>
      </c>
      <c r="M121" s="361"/>
      <c r="N121" s="70">
        <f>SUM(N114:N120)</f>
        <v>15</v>
      </c>
      <c r="O121" s="70">
        <f>SUM(O114:O120)</f>
        <v>2370</v>
      </c>
      <c r="P121" s="145">
        <f>SUM(P114:P119)</f>
        <v>3615</v>
      </c>
    </row>
    <row r="123" spans="1:16" ht="15.75" thickBot="1" x14ac:dyDescent="0.3"/>
    <row r="124" spans="1:16" ht="15.75" thickBot="1" x14ac:dyDescent="0.3">
      <c r="A124" s="275" t="s">
        <v>250</v>
      </c>
      <c r="B124" s="277"/>
      <c r="C124" s="281" t="s">
        <v>1</v>
      </c>
      <c r="D124" s="282"/>
      <c r="E124" s="281" t="s">
        <v>2</v>
      </c>
      <c r="F124" s="282"/>
      <c r="G124" s="281" t="s">
        <v>3</v>
      </c>
      <c r="H124" s="282"/>
      <c r="I124" s="281" t="s">
        <v>4</v>
      </c>
      <c r="J124" s="283"/>
      <c r="K124" s="294" t="s">
        <v>5</v>
      </c>
      <c r="L124" s="294"/>
      <c r="M124" s="294"/>
      <c r="N124" s="286" t="s">
        <v>6</v>
      </c>
      <c r="O124" s="286"/>
      <c r="P124" s="65" t="s">
        <v>7</v>
      </c>
    </row>
    <row r="125" spans="1:16" ht="15.75" thickBot="1" x14ac:dyDescent="0.3">
      <c r="A125" s="276"/>
      <c r="B125" s="278"/>
      <c r="C125" s="161" t="s">
        <v>8</v>
      </c>
      <c r="D125" s="3" t="s">
        <v>12</v>
      </c>
      <c r="E125" s="3" t="s">
        <v>8</v>
      </c>
      <c r="F125" s="3" t="s">
        <v>12</v>
      </c>
      <c r="G125" s="3" t="s">
        <v>8</v>
      </c>
      <c r="H125" s="3" t="s">
        <v>12</v>
      </c>
      <c r="I125" s="3" t="s">
        <v>8</v>
      </c>
      <c r="J125" s="3" t="s">
        <v>12</v>
      </c>
      <c r="K125" s="295" t="s">
        <v>13</v>
      </c>
      <c r="L125" s="296"/>
      <c r="M125" s="297"/>
      <c r="N125" s="4" t="s">
        <v>8</v>
      </c>
      <c r="O125" s="28" t="s">
        <v>12</v>
      </c>
      <c r="P125" s="66" t="s">
        <v>11</v>
      </c>
    </row>
    <row r="126" spans="1:16" ht="15.75" thickBot="1" x14ac:dyDescent="0.3">
      <c r="A126" s="17" t="s">
        <v>27</v>
      </c>
      <c r="B126" s="278"/>
      <c r="C126" s="161">
        <v>1</v>
      </c>
      <c r="D126" s="3">
        <v>800</v>
      </c>
      <c r="E126" s="3"/>
      <c r="F126" s="3"/>
      <c r="G126" s="3"/>
      <c r="H126" s="3"/>
      <c r="I126" s="3"/>
      <c r="J126" s="3"/>
      <c r="K126" s="291" t="s">
        <v>26</v>
      </c>
      <c r="L126" s="3">
        <v>0.3</v>
      </c>
      <c r="M126" s="272"/>
      <c r="N126" s="4">
        <f t="shared" ref="N126:N129" si="61">SUM(C126,E126,G126,I126)</f>
        <v>1</v>
      </c>
      <c r="O126" s="28">
        <f>SUM(C126*D126,E126*F126,G126*H126,I126*J126)</f>
        <v>800</v>
      </c>
      <c r="P126" s="66">
        <f t="shared" ref="P126" si="62">O126*L126</f>
        <v>240</v>
      </c>
    </row>
    <row r="127" spans="1:16" ht="15.75" thickBot="1" x14ac:dyDescent="0.3">
      <c r="A127" s="17" t="s">
        <v>124</v>
      </c>
      <c r="B127" s="278"/>
      <c r="C127" s="161">
        <v>3</v>
      </c>
      <c r="D127" s="3">
        <v>30</v>
      </c>
      <c r="E127" s="3">
        <v>3</v>
      </c>
      <c r="F127" s="3">
        <v>30</v>
      </c>
      <c r="G127" s="3">
        <v>3</v>
      </c>
      <c r="H127" s="3">
        <v>30</v>
      </c>
      <c r="I127" s="3"/>
      <c r="J127" s="3"/>
      <c r="K127" s="292"/>
      <c r="L127" s="3">
        <v>0.8</v>
      </c>
      <c r="M127" s="273"/>
      <c r="N127" s="4">
        <f t="shared" si="61"/>
        <v>9</v>
      </c>
      <c r="O127" s="28">
        <f t="shared" ref="O127:O129" si="63">SUM(C127*D127,E127*F127,G127*H127,I127*J127)</f>
        <v>270</v>
      </c>
      <c r="P127" s="66">
        <f>O127*L127*7</f>
        <v>1512</v>
      </c>
    </row>
    <row r="128" spans="1:16" ht="15.75" thickBot="1" x14ac:dyDescent="0.3">
      <c r="A128" s="17" t="s">
        <v>274</v>
      </c>
      <c r="B128" s="278"/>
      <c r="C128" s="161">
        <v>6</v>
      </c>
      <c r="D128" s="3">
        <v>30</v>
      </c>
      <c r="E128" s="3"/>
      <c r="F128" s="3"/>
      <c r="G128" s="3"/>
      <c r="H128" s="3"/>
      <c r="I128" s="3"/>
      <c r="J128" s="3"/>
      <c r="K128" s="292"/>
      <c r="L128" s="3">
        <v>0.85</v>
      </c>
      <c r="M128" s="273"/>
      <c r="N128" s="4">
        <f t="shared" si="61"/>
        <v>6</v>
      </c>
      <c r="O128" s="28">
        <f t="shared" si="63"/>
        <v>180</v>
      </c>
      <c r="P128" s="66">
        <f>O128*L128*7</f>
        <v>1071</v>
      </c>
    </row>
    <row r="129" spans="1:16" ht="15.75" thickBot="1" x14ac:dyDescent="0.3">
      <c r="A129" s="17" t="s">
        <v>273</v>
      </c>
      <c r="B129" s="278"/>
      <c r="C129" s="161">
        <v>2</v>
      </c>
      <c r="D129" s="3">
        <v>20</v>
      </c>
      <c r="E129" s="3">
        <v>2</v>
      </c>
      <c r="F129" s="3">
        <v>20</v>
      </c>
      <c r="G129" s="3">
        <v>2</v>
      </c>
      <c r="H129" s="3">
        <v>20</v>
      </c>
      <c r="I129" s="3">
        <v>2</v>
      </c>
      <c r="J129" s="3">
        <v>20</v>
      </c>
      <c r="K129" s="292"/>
      <c r="L129" s="3">
        <v>0.7</v>
      </c>
      <c r="M129" s="273"/>
      <c r="N129" s="4">
        <f t="shared" si="61"/>
        <v>8</v>
      </c>
      <c r="O129" s="28">
        <f t="shared" si="63"/>
        <v>160</v>
      </c>
      <c r="P129" s="66">
        <f>O129*L129*7</f>
        <v>784</v>
      </c>
    </row>
    <row r="130" spans="1:16" ht="15.75" thickBot="1" x14ac:dyDescent="0.3">
      <c r="A130" s="17" t="s">
        <v>278</v>
      </c>
      <c r="B130" s="278"/>
      <c r="C130" s="161">
        <v>2</v>
      </c>
      <c r="D130" s="89">
        <v>30</v>
      </c>
      <c r="E130" s="3">
        <v>2</v>
      </c>
      <c r="F130" s="89">
        <v>60</v>
      </c>
      <c r="G130" s="3">
        <v>2</v>
      </c>
      <c r="H130" s="89">
        <v>100</v>
      </c>
      <c r="I130" s="3">
        <v>1</v>
      </c>
      <c r="J130" s="89">
        <v>200</v>
      </c>
      <c r="K130" s="292"/>
      <c r="L130" s="3">
        <v>0.75</v>
      </c>
      <c r="M130" s="273"/>
      <c r="N130" s="4">
        <f t="shared" ref="N130:N131" si="64">SUM(C130,E130,G130,I130)</f>
        <v>7</v>
      </c>
      <c r="O130" s="28">
        <f t="shared" ref="O130:O131" si="65">SUM(C130*D130,E130*F130,G130*H130,I130*J130)</f>
        <v>580</v>
      </c>
      <c r="P130" s="66">
        <f>O130*L130*7</f>
        <v>3045</v>
      </c>
    </row>
    <row r="131" spans="1:16" ht="15.75" thickBot="1" x14ac:dyDescent="0.3">
      <c r="A131" s="17" t="s">
        <v>139</v>
      </c>
      <c r="B131" s="279"/>
      <c r="C131" s="161">
        <v>1</v>
      </c>
      <c r="D131" s="3">
        <v>800</v>
      </c>
      <c r="E131" s="3"/>
      <c r="F131" s="3"/>
      <c r="G131" s="3"/>
      <c r="H131" s="3"/>
      <c r="I131" s="3"/>
      <c r="J131" s="3"/>
      <c r="K131" s="292"/>
      <c r="L131" s="3">
        <v>0.3</v>
      </c>
      <c r="M131" s="273"/>
      <c r="N131" s="19">
        <f t="shared" si="64"/>
        <v>1</v>
      </c>
      <c r="O131" s="29">
        <f t="shared" si="65"/>
        <v>800</v>
      </c>
      <c r="P131" s="66">
        <f t="shared" ref="P131" si="66">O131*L131</f>
        <v>240</v>
      </c>
    </row>
    <row r="132" spans="1:16" ht="15.75" thickBot="1" x14ac:dyDescent="0.3">
      <c r="A132" s="69" t="s">
        <v>6</v>
      </c>
      <c r="B132" s="8"/>
      <c r="C132" s="70">
        <f t="shared" ref="C132:J132" si="67">SUM(C124:C131)</f>
        <v>15</v>
      </c>
      <c r="D132" s="70">
        <f t="shared" si="67"/>
        <v>1710</v>
      </c>
      <c r="E132" s="70">
        <f t="shared" si="67"/>
        <v>7</v>
      </c>
      <c r="F132" s="70">
        <f t="shared" si="67"/>
        <v>110</v>
      </c>
      <c r="G132" s="70">
        <f t="shared" si="67"/>
        <v>7</v>
      </c>
      <c r="H132" s="70">
        <f t="shared" si="67"/>
        <v>150</v>
      </c>
      <c r="I132" s="70">
        <f t="shared" si="67"/>
        <v>3</v>
      </c>
      <c r="J132" s="87">
        <f t="shared" si="67"/>
        <v>220</v>
      </c>
      <c r="K132" s="338"/>
      <c r="L132" s="85">
        <f>AVERAGE(L126:L131)</f>
        <v>0.6166666666666667</v>
      </c>
      <c r="M132" s="274"/>
      <c r="N132" s="70">
        <f>SUM(N124:N131)</f>
        <v>32</v>
      </c>
      <c r="O132" s="72">
        <f>SUM(O124:O131)</f>
        <v>2790</v>
      </c>
      <c r="P132" s="67">
        <f>SUM(P123:P131)</f>
        <v>6892</v>
      </c>
    </row>
    <row r="134" spans="1:16" ht="15.75" thickBot="1" x14ac:dyDescent="0.3"/>
    <row r="135" spans="1:16" ht="15.75" customHeight="1" thickBot="1" x14ac:dyDescent="0.3">
      <c r="A135" s="363" t="s">
        <v>277</v>
      </c>
      <c r="B135" s="377" t="s">
        <v>0</v>
      </c>
      <c r="C135" s="376" t="s">
        <v>1</v>
      </c>
      <c r="D135" s="376"/>
      <c r="E135" s="376" t="s">
        <v>2</v>
      </c>
      <c r="F135" s="376"/>
      <c r="G135" s="376" t="s">
        <v>3</v>
      </c>
      <c r="H135" s="376"/>
      <c r="I135" s="376" t="s">
        <v>4</v>
      </c>
      <c r="J135" s="376"/>
      <c r="K135" s="366" t="s">
        <v>5</v>
      </c>
      <c r="L135" s="366"/>
      <c r="M135" s="366"/>
      <c r="N135" s="358" t="s">
        <v>6</v>
      </c>
      <c r="O135" s="358"/>
      <c r="P135" s="139" t="s">
        <v>7</v>
      </c>
    </row>
    <row r="136" spans="1:16" ht="15.75" customHeight="1" thickBot="1" x14ac:dyDescent="0.3">
      <c r="A136" s="363"/>
      <c r="B136" s="378"/>
      <c r="C136" s="261" t="s">
        <v>8</v>
      </c>
      <c r="D136" s="261" t="s">
        <v>9</v>
      </c>
      <c r="E136" s="261" t="s">
        <v>8</v>
      </c>
      <c r="F136" s="261" t="s">
        <v>9</v>
      </c>
      <c r="G136" s="261" t="s">
        <v>8</v>
      </c>
      <c r="H136" s="261" t="s">
        <v>9</v>
      </c>
      <c r="I136" s="261" t="s">
        <v>8</v>
      </c>
      <c r="J136" s="261" t="s">
        <v>9</v>
      </c>
      <c r="K136" s="361" t="s">
        <v>10</v>
      </c>
      <c r="L136" s="361"/>
      <c r="M136" s="361"/>
      <c r="N136" s="140" t="s">
        <v>8</v>
      </c>
      <c r="O136" s="140" t="s">
        <v>9</v>
      </c>
      <c r="P136" s="141" t="s">
        <v>11</v>
      </c>
    </row>
    <row r="137" spans="1:16" ht="15.75" customHeight="1" thickBot="1" x14ac:dyDescent="0.3">
      <c r="A137" s="18" t="s">
        <v>279</v>
      </c>
      <c r="B137" s="16">
        <v>80</v>
      </c>
      <c r="C137" s="261">
        <v>8</v>
      </c>
      <c r="D137" s="261">
        <v>50</v>
      </c>
      <c r="E137" s="261">
        <v>8</v>
      </c>
      <c r="F137" s="261">
        <v>50</v>
      </c>
      <c r="G137" s="261">
        <v>8</v>
      </c>
      <c r="H137" s="261">
        <v>50</v>
      </c>
      <c r="I137" s="261"/>
      <c r="J137" s="261"/>
      <c r="K137" s="374" t="s">
        <v>67</v>
      </c>
      <c r="L137" s="146">
        <f>SUM(D137/B137,F137/B137,H137/B137,J137/B137)/3</f>
        <v>0.625</v>
      </c>
      <c r="M137" s="361"/>
      <c r="N137" s="140">
        <f>SUM(C137,E137,G137,I137)</f>
        <v>24</v>
      </c>
      <c r="O137" s="140">
        <f>SUM(C137*D137,E137*F137,G137*H137,I137*J137)</f>
        <v>1200</v>
      </c>
      <c r="P137" s="141">
        <f t="shared" ref="P137:P147" si="68">O137*L137</f>
        <v>750</v>
      </c>
    </row>
    <row r="138" spans="1:16" ht="15.75" thickBot="1" x14ac:dyDescent="0.3">
      <c r="A138" s="18" t="s">
        <v>126</v>
      </c>
      <c r="B138" s="16">
        <v>100</v>
      </c>
      <c r="C138" s="261">
        <v>10</v>
      </c>
      <c r="D138" s="261">
        <v>50</v>
      </c>
      <c r="E138" s="261">
        <v>10</v>
      </c>
      <c r="F138" s="261">
        <v>70</v>
      </c>
      <c r="G138" s="261">
        <v>10</v>
      </c>
      <c r="H138" s="261">
        <v>70</v>
      </c>
      <c r="I138" s="261">
        <v>10</v>
      </c>
      <c r="J138" s="261">
        <v>70</v>
      </c>
      <c r="K138" s="374"/>
      <c r="L138" s="146">
        <f>SUM(D138/B138,F138/B138,H138/B138,J138/B138)/4</f>
        <v>0.64999999999999991</v>
      </c>
      <c r="M138" s="361"/>
      <c r="N138" s="140">
        <f>SUM(C138,E138,G138,I138)</f>
        <v>40</v>
      </c>
      <c r="O138" s="140">
        <f>SUM(C138*D138,E138*F138,G138*H138,I138*J138)</f>
        <v>2600</v>
      </c>
      <c r="P138" s="141">
        <f t="shared" si="68"/>
        <v>1689.9999999999998</v>
      </c>
    </row>
    <row r="139" spans="1:16" ht="15.75" thickBot="1" x14ac:dyDescent="0.3">
      <c r="A139" s="18" t="s">
        <v>97</v>
      </c>
      <c r="B139" s="16">
        <v>60</v>
      </c>
      <c r="C139" s="261">
        <v>5</v>
      </c>
      <c r="D139" s="261">
        <v>50</v>
      </c>
      <c r="E139" s="261">
        <v>5</v>
      </c>
      <c r="F139" s="261">
        <v>50</v>
      </c>
      <c r="G139" s="261">
        <v>5</v>
      </c>
      <c r="H139" s="261">
        <v>50</v>
      </c>
      <c r="I139" s="261"/>
      <c r="J139" s="261"/>
      <c r="K139" s="374"/>
      <c r="L139" s="146">
        <f>SUM(D139/B139,F139/B139,H139/B139,J139/B139)/3</f>
        <v>0.83333333333333337</v>
      </c>
      <c r="M139" s="361"/>
      <c r="N139" s="140">
        <f t="shared" ref="N139:N147" si="69">SUM(C139,E139,G139,I139)</f>
        <v>15</v>
      </c>
      <c r="O139" s="140">
        <f t="shared" ref="O139:O147" si="70">SUM(C139*D139,E139*F139,G139*H139,I139*J139)</f>
        <v>750</v>
      </c>
      <c r="P139" s="141">
        <f t="shared" si="68"/>
        <v>625</v>
      </c>
    </row>
    <row r="140" spans="1:16" ht="15.75" thickBot="1" x14ac:dyDescent="0.3">
      <c r="A140" s="18" t="s">
        <v>18</v>
      </c>
      <c r="B140" s="16">
        <v>65</v>
      </c>
      <c r="C140" s="261">
        <v>5</v>
      </c>
      <c r="D140" s="261">
        <v>30</v>
      </c>
      <c r="E140" s="261">
        <v>4</v>
      </c>
      <c r="F140" s="261">
        <v>50</v>
      </c>
      <c r="G140" s="261">
        <v>4</v>
      </c>
      <c r="H140" s="261">
        <v>50</v>
      </c>
      <c r="I140" s="261">
        <v>4</v>
      </c>
      <c r="J140" s="261">
        <v>50</v>
      </c>
      <c r="K140" s="374"/>
      <c r="L140" s="146">
        <f>SUM(D140/B140,F140/B140,H140/B140,J140/B140)/4</f>
        <v>0.69230769230769229</v>
      </c>
      <c r="M140" s="361"/>
      <c r="N140" s="140">
        <f t="shared" si="69"/>
        <v>17</v>
      </c>
      <c r="O140" s="140">
        <f t="shared" si="70"/>
        <v>750</v>
      </c>
      <c r="P140" s="141">
        <f t="shared" si="68"/>
        <v>519.23076923076917</v>
      </c>
    </row>
    <row r="141" spans="1:16" ht="15.75" thickBot="1" x14ac:dyDescent="0.3">
      <c r="A141" s="18" t="s">
        <v>19</v>
      </c>
      <c r="B141" s="16">
        <v>110</v>
      </c>
      <c r="C141" s="261">
        <v>6</v>
      </c>
      <c r="D141" s="261">
        <v>50</v>
      </c>
      <c r="E141" s="261">
        <v>6</v>
      </c>
      <c r="F141" s="261">
        <v>70</v>
      </c>
      <c r="G141" s="261">
        <v>6</v>
      </c>
      <c r="H141" s="261">
        <v>70</v>
      </c>
      <c r="I141" s="261"/>
      <c r="J141" s="261"/>
      <c r="K141" s="374"/>
      <c r="L141" s="146">
        <f>SUM(D141/B141,F141/B141,H141/B141,J141/B141)/3</f>
        <v>0.57575757575757569</v>
      </c>
      <c r="M141" s="361"/>
      <c r="N141" s="140">
        <f t="shared" si="69"/>
        <v>18</v>
      </c>
      <c r="O141" s="140">
        <f t="shared" si="70"/>
        <v>1140</v>
      </c>
      <c r="P141" s="141">
        <f t="shared" si="68"/>
        <v>656.36363636363626</v>
      </c>
    </row>
    <row r="142" spans="1:16" ht="15.75" thickBot="1" x14ac:dyDescent="0.3">
      <c r="A142" s="18" t="s">
        <v>98</v>
      </c>
      <c r="B142" s="16">
        <v>90</v>
      </c>
      <c r="C142" s="261">
        <v>5</v>
      </c>
      <c r="D142" s="261">
        <v>80</v>
      </c>
      <c r="E142" s="261">
        <v>5</v>
      </c>
      <c r="F142" s="261">
        <v>80</v>
      </c>
      <c r="G142" s="261">
        <v>5</v>
      </c>
      <c r="H142" s="261">
        <v>80</v>
      </c>
      <c r="I142" s="261"/>
      <c r="J142" s="261"/>
      <c r="K142" s="374"/>
      <c r="L142" s="146">
        <f>SUM(D142/B142,F142/B142,H142/B142,J142/B142)/3</f>
        <v>0.88888888888888884</v>
      </c>
      <c r="M142" s="361"/>
      <c r="N142" s="140">
        <f t="shared" si="69"/>
        <v>15</v>
      </c>
      <c r="O142" s="140">
        <f t="shared" si="70"/>
        <v>1200</v>
      </c>
      <c r="P142" s="141">
        <f t="shared" si="68"/>
        <v>1066.6666666666665</v>
      </c>
    </row>
    <row r="143" spans="1:16" ht="15.75" thickBot="1" x14ac:dyDescent="0.3">
      <c r="A143" s="18" t="s">
        <v>75</v>
      </c>
      <c r="B143" s="16">
        <v>45</v>
      </c>
      <c r="C143" s="261">
        <v>10</v>
      </c>
      <c r="D143" s="261">
        <v>30</v>
      </c>
      <c r="E143" s="261">
        <v>10</v>
      </c>
      <c r="F143" s="261">
        <v>30</v>
      </c>
      <c r="G143" s="261">
        <v>10</v>
      </c>
      <c r="H143" s="261">
        <v>30</v>
      </c>
      <c r="I143" s="261"/>
      <c r="J143" s="261"/>
      <c r="K143" s="374"/>
      <c r="L143" s="146">
        <f>SUM(D143/B143,F143/B143,H143/B143,J143/B143)/3</f>
        <v>0.66666666666666663</v>
      </c>
      <c r="M143" s="361"/>
      <c r="N143" s="140">
        <f t="shared" si="69"/>
        <v>30</v>
      </c>
      <c r="O143" s="140">
        <f t="shared" si="70"/>
        <v>900</v>
      </c>
      <c r="P143" s="141">
        <f t="shared" si="68"/>
        <v>600</v>
      </c>
    </row>
    <row r="144" spans="1:16" ht="15.75" thickBot="1" x14ac:dyDescent="0.3">
      <c r="A144" s="18" t="s">
        <v>136</v>
      </c>
      <c r="B144" s="16">
        <v>15</v>
      </c>
      <c r="C144" s="261">
        <v>10</v>
      </c>
      <c r="D144" s="261">
        <v>8</v>
      </c>
      <c r="E144" s="261">
        <v>10</v>
      </c>
      <c r="F144" s="261">
        <v>8</v>
      </c>
      <c r="G144" s="261">
        <v>10</v>
      </c>
      <c r="H144" s="261">
        <v>8</v>
      </c>
      <c r="I144" s="261"/>
      <c r="J144" s="261"/>
      <c r="K144" s="374"/>
      <c r="L144" s="146">
        <f>SUM(D144/B144,F144/B144,H144/B144,J144/B144)/3</f>
        <v>0.53333333333333333</v>
      </c>
      <c r="M144" s="361"/>
      <c r="N144" s="140">
        <f t="shared" si="69"/>
        <v>30</v>
      </c>
      <c r="O144" s="140">
        <f t="shared" si="70"/>
        <v>240</v>
      </c>
      <c r="P144" s="141">
        <f t="shared" si="68"/>
        <v>128</v>
      </c>
    </row>
    <row r="145" spans="1:16" ht="15.75" thickBot="1" x14ac:dyDescent="0.3">
      <c r="A145" s="18" t="s">
        <v>140</v>
      </c>
      <c r="B145" s="16">
        <v>15</v>
      </c>
      <c r="C145" s="261">
        <v>10</v>
      </c>
      <c r="D145" s="261">
        <v>8</v>
      </c>
      <c r="E145" s="261">
        <v>10</v>
      </c>
      <c r="F145" s="261">
        <v>8</v>
      </c>
      <c r="G145" s="261">
        <v>10</v>
      </c>
      <c r="H145" s="261">
        <v>8</v>
      </c>
      <c r="I145" s="261"/>
      <c r="J145" s="261"/>
      <c r="K145" s="374"/>
      <c r="L145" s="146">
        <f>SUM(D145/B145,F145/B145,H145/B145,J145/B145)/3</f>
        <v>0.53333333333333333</v>
      </c>
      <c r="M145" s="361"/>
      <c r="N145" s="140">
        <f t="shared" si="69"/>
        <v>30</v>
      </c>
      <c r="O145" s="140">
        <f t="shared" si="70"/>
        <v>240</v>
      </c>
      <c r="P145" s="141">
        <f t="shared" si="68"/>
        <v>128</v>
      </c>
    </row>
    <row r="146" spans="1:16" ht="15.75" thickBot="1" x14ac:dyDescent="0.3">
      <c r="A146" s="18" t="s">
        <v>69</v>
      </c>
      <c r="B146" s="16">
        <v>85</v>
      </c>
      <c r="C146" s="261">
        <v>10</v>
      </c>
      <c r="D146" s="261">
        <v>30</v>
      </c>
      <c r="E146" s="261">
        <v>10</v>
      </c>
      <c r="F146" s="261">
        <v>50</v>
      </c>
      <c r="G146" s="261">
        <v>8</v>
      </c>
      <c r="H146" s="261">
        <v>70</v>
      </c>
      <c r="I146" s="261">
        <v>8</v>
      </c>
      <c r="J146" s="261">
        <v>70</v>
      </c>
      <c r="K146" s="374"/>
      <c r="L146" s="146">
        <f>SUM(D146/B146,F146/B146,H146/B146,J146/B146)/4</f>
        <v>0.64705882352941169</v>
      </c>
      <c r="M146" s="361"/>
      <c r="N146" s="140">
        <f t="shared" si="69"/>
        <v>36</v>
      </c>
      <c r="O146" s="140">
        <f t="shared" si="70"/>
        <v>1920</v>
      </c>
      <c r="P146" s="141">
        <f t="shared" si="68"/>
        <v>1242.3529411764705</v>
      </c>
    </row>
    <row r="147" spans="1:16" ht="15.75" thickBot="1" x14ac:dyDescent="0.3">
      <c r="A147" s="18" t="s">
        <v>69</v>
      </c>
      <c r="B147" s="16">
        <v>85</v>
      </c>
      <c r="C147" s="261">
        <v>7</v>
      </c>
      <c r="D147" s="261">
        <v>70</v>
      </c>
      <c r="E147" s="261"/>
      <c r="F147" s="261"/>
      <c r="G147" s="261"/>
      <c r="H147" s="261"/>
      <c r="I147" s="261"/>
      <c r="J147" s="261"/>
      <c r="K147" s="374"/>
      <c r="L147" s="146">
        <f>SUM(D147/B147,F147/B147,H147/B147,J147/B147)/1</f>
        <v>0.82352941176470584</v>
      </c>
      <c r="M147" s="361"/>
      <c r="N147" s="140">
        <f t="shared" si="69"/>
        <v>7</v>
      </c>
      <c r="O147" s="140">
        <f t="shared" si="70"/>
        <v>490</v>
      </c>
      <c r="P147" s="141">
        <f t="shared" si="68"/>
        <v>403.52941176470586</v>
      </c>
    </row>
    <row r="148" spans="1:16" ht="15.75" thickBot="1" x14ac:dyDescent="0.3">
      <c r="A148" s="18" t="s">
        <v>99</v>
      </c>
      <c r="B148" s="16"/>
      <c r="C148" s="261">
        <v>10</v>
      </c>
      <c r="D148" s="261"/>
      <c r="E148" s="261">
        <v>10</v>
      </c>
      <c r="F148" s="261"/>
      <c r="G148" s="261"/>
      <c r="H148" s="261"/>
      <c r="I148" s="261"/>
      <c r="J148" s="261"/>
      <c r="K148" s="374"/>
      <c r="L148" s="146"/>
      <c r="M148" s="361"/>
      <c r="N148" s="140"/>
      <c r="O148" s="140"/>
      <c r="P148" s="141">
        <v>300</v>
      </c>
    </row>
    <row r="149" spans="1:16" ht="15.75" thickBot="1" x14ac:dyDescent="0.3">
      <c r="A149" s="18" t="s">
        <v>128</v>
      </c>
      <c r="B149" s="16"/>
      <c r="C149" s="261"/>
      <c r="D149" s="261"/>
      <c r="E149" s="261"/>
      <c r="F149" s="261"/>
      <c r="G149" s="261"/>
      <c r="H149" s="261"/>
      <c r="I149" s="261"/>
      <c r="J149" s="261"/>
      <c r="K149" s="374"/>
      <c r="L149" s="146"/>
      <c r="M149" s="361"/>
      <c r="N149" s="140"/>
      <c r="O149" s="140"/>
      <c r="P149" s="141">
        <v>300</v>
      </c>
    </row>
    <row r="150" spans="1:16" ht="15.75" thickBot="1" x14ac:dyDescent="0.3">
      <c r="A150" s="18" t="s">
        <v>197</v>
      </c>
      <c r="B150" s="16">
        <v>35</v>
      </c>
      <c r="C150" s="261">
        <v>6</v>
      </c>
      <c r="D150" s="261">
        <v>30</v>
      </c>
      <c r="E150" s="261">
        <v>6</v>
      </c>
      <c r="F150" s="261">
        <v>30</v>
      </c>
      <c r="G150" s="261">
        <v>6</v>
      </c>
      <c r="H150" s="261">
        <v>30</v>
      </c>
      <c r="I150" s="261"/>
      <c r="J150" s="261"/>
      <c r="K150" s="374"/>
      <c r="L150" s="146">
        <f>SUM(D150/B150,F150/B150,H150/B150,J150/B150)/3</f>
        <v>0.8571428571428571</v>
      </c>
      <c r="M150" s="361"/>
      <c r="N150" s="140">
        <f t="shared" ref="N150" si="71">SUM(C150,E150,G150,I150)</f>
        <v>18</v>
      </c>
      <c r="O150" s="140">
        <f t="shared" ref="O150" si="72">SUM(C150*D150,E150*F150,G150*H150,I150*J150)</f>
        <v>540</v>
      </c>
      <c r="P150" s="141">
        <f t="shared" ref="P150" si="73">O150*L150</f>
        <v>462.85714285714283</v>
      </c>
    </row>
    <row r="151" spans="1:16" ht="15.75" thickBot="1" x14ac:dyDescent="0.3">
      <c r="A151" s="142" t="s">
        <v>6</v>
      </c>
      <c r="B151" s="143"/>
      <c r="C151" s="147">
        <f t="shared" ref="C151:J151" si="74">SUM(C137:C150)</f>
        <v>102</v>
      </c>
      <c r="D151" s="147">
        <f t="shared" si="74"/>
        <v>486</v>
      </c>
      <c r="E151" s="147">
        <f t="shared" si="74"/>
        <v>94</v>
      </c>
      <c r="F151" s="147">
        <f t="shared" si="74"/>
        <v>496</v>
      </c>
      <c r="G151" s="147">
        <f t="shared" si="74"/>
        <v>82</v>
      </c>
      <c r="H151" s="147">
        <f t="shared" si="74"/>
        <v>516</v>
      </c>
      <c r="I151" s="147">
        <f t="shared" si="74"/>
        <v>22</v>
      </c>
      <c r="J151" s="147">
        <f t="shared" si="74"/>
        <v>190</v>
      </c>
      <c r="K151" s="374"/>
      <c r="L151" s="148">
        <f>AVERAGE(L137:L150)</f>
        <v>0.69386265967148308</v>
      </c>
      <c r="M151" s="361"/>
      <c r="N151" s="147">
        <f>SUM(N137:N150)</f>
        <v>280</v>
      </c>
      <c r="O151" s="70">
        <f>SUM(O137:O150)</f>
        <v>11970</v>
      </c>
      <c r="P151" s="145">
        <f>SUM(P137:P150)</f>
        <v>8872.0005680593913</v>
      </c>
    </row>
    <row r="153" spans="1:16" ht="15.75" thickBot="1" x14ac:dyDescent="0.3"/>
    <row r="154" spans="1:16" ht="15.75" thickBot="1" x14ac:dyDescent="0.3">
      <c r="A154" s="275" t="s">
        <v>276</v>
      </c>
      <c r="B154" s="277"/>
      <c r="C154" s="281" t="s">
        <v>1</v>
      </c>
      <c r="D154" s="282"/>
      <c r="E154" s="281" t="s">
        <v>2</v>
      </c>
      <c r="F154" s="282"/>
      <c r="G154" s="281" t="s">
        <v>3</v>
      </c>
      <c r="H154" s="282"/>
      <c r="I154" s="281" t="s">
        <v>4</v>
      </c>
      <c r="J154" s="283"/>
      <c r="K154" s="294" t="s">
        <v>5</v>
      </c>
      <c r="L154" s="294"/>
      <c r="M154" s="294"/>
      <c r="N154" s="286" t="s">
        <v>6</v>
      </c>
      <c r="O154" s="286"/>
      <c r="P154" s="65" t="s">
        <v>7</v>
      </c>
    </row>
    <row r="155" spans="1:16" ht="15.75" thickBot="1" x14ac:dyDescent="0.3">
      <c r="A155" s="276"/>
      <c r="B155" s="278"/>
      <c r="C155" s="256" t="s">
        <v>8</v>
      </c>
      <c r="D155" s="3" t="s">
        <v>12</v>
      </c>
      <c r="E155" s="3" t="s">
        <v>8</v>
      </c>
      <c r="F155" s="3" t="s">
        <v>12</v>
      </c>
      <c r="G155" s="3" t="s">
        <v>8</v>
      </c>
      <c r="H155" s="3" t="s">
        <v>12</v>
      </c>
      <c r="I155" s="3" t="s">
        <v>8</v>
      </c>
      <c r="J155" s="3" t="s">
        <v>12</v>
      </c>
      <c r="K155" s="295" t="s">
        <v>13</v>
      </c>
      <c r="L155" s="296"/>
      <c r="M155" s="297"/>
      <c r="N155" s="4" t="s">
        <v>8</v>
      </c>
      <c r="O155" s="28" t="s">
        <v>12</v>
      </c>
      <c r="P155" s="66" t="s">
        <v>11</v>
      </c>
    </row>
    <row r="156" spans="1:16" ht="15.75" thickBot="1" x14ac:dyDescent="0.3">
      <c r="A156" s="17" t="s">
        <v>27</v>
      </c>
      <c r="B156" s="278"/>
      <c r="C156" s="256">
        <v>1</v>
      </c>
      <c r="D156" s="3">
        <v>800</v>
      </c>
      <c r="E156" s="3"/>
      <c r="F156" s="3"/>
      <c r="G156" s="3"/>
      <c r="H156" s="3"/>
      <c r="I156" s="3"/>
      <c r="J156" s="3"/>
      <c r="K156" s="291" t="s">
        <v>26</v>
      </c>
      <c r="L156" s="3">
        <v>0.3</v>
      </c>
      <c r="M156" s="272"/>
      <c r="N156" s="4">
        <f t="shared" ref="N156:N160" si="75">SUM(C156,E156,G156,I156)</f>
        <v>1</v>
      </c>
      <c r="O156" s="28">
        <f>SUM(C156*D156,E156*F156,G156*H156,I156*J156)</f>
        <v>800</v>
      </c>
      <c r="P156" s="66">
        <f t="shared" ref="P156" si="76">O156*L156</f>
        <v>240</v>
      </c>
    </row>
    <row r="157" spans="1:16" ht="15.75" thickBot="1" x14ac:dyDescent="0.3">
      <c r="A157" s="17" t="s">
        <v>275</v>
      </c>
      <c r="B157" s="278"/>
      <c r="C157" s="256"/>
      <c r="D157" s="3"/>
      <c r="E157" s="3"/>
      <c r="F157" s="3"/>
      <c r="G157" s="3"/>
      <c r="H157" s="3"/>
      <c r="I157" s="3"/>
      <c r="J157" s="3"/>
      <c r="K157" s="292"/>
      <c r="L157" s="3"/>
      <c r="M157" s="273"/>
      <c r="N157" s="19"/>
      <c r="O157" s="29"/>
      <c r="P157" s="66">
        <v>200</v>
      </c>
    </row>
    <row r="158" spans="1:16" ht="15.75" thickBot="1" x14ac:dyDescent="0.3">
      <c r="A158" s="17" t="s">
        <v>158</v>
      </c>
      <c r="B158" s="278"/>
      <c r="C158" s="256">
        <v>3</v>
      </c>
      <c r="D158" s="3">
        <v>250</v>
      </c>
      <c r="E158" s="3"/>
      <c r="F158" s="3"/>
      <c r="G158" s="3"/>
      <c r="H158" s="3"/>
      <c r="I158" s="3"/>
      <c r="J158" s="3"/>
      <c r="K158" s="292"/>
      <c r="L158" s="3">
        <v>0.7</v>
      </c>
      <c r="M158" s="341"/>
      <c r="N158" s="206">
        <f t="shared" ref="N158" si="77">SUM(C158,E158,G158,I158)</f>
        <v>3</v>
      </c>
      <c r="O158" s="206">
        <f t="shared" ref="O158" si="78">SUM(C158*D158,E158*F158,G158*H158,I158*J158)</f>
        <v>750</v>
      </c>
      <c r="P158" s="66">
        <f>O158*L158*7</f>
        <v>3675</v>
      </c>
    </row>
    <row r="159" spans="1:16" ht="15.75" thickBot="1" x14ac:dyDescent="0.3">
      <c r="A159" s="17" t="s">
        <v>257</v>
      </c>
      <c r="B159" s="278"/>
      <c r="C159" s="256"/>
      <c r="D159" s="89"/>
      <c r="E159" s="3"/>
      <c r="F159" s="89"/>
      <c r="G159" s="3"/>
      <c r="H159" s="89"/>
      <c r="I159" s="3"/>
      <c r="J159" s="89"/>
      <c r="K159" s="292"/>
      <c r="L159" s="3"/>
      <c r="M159" s="341"/>
      <c r="N159" s="206"/>
      <c r="O159" s="206"/>
      <c r="P159" s="66">
        <v>500</v>
      </c>
    </row>
    <row r="160" spans="1:16" ht="15.75" thickBot="1" x14ac:dyDescent="0.3">
      <c r="A160" s="17" t="s">
        <v>139</v>
      </c>
      <c r="B160" s="279"/>
      <c r="C160" s="256">
        <v>1</v>
      </c>
      <c r="D160" s="3">
        <v>800</v>
      </c>
      <c r="E160" s="3"/>
      <c r="F160" s="3"/>
      <c r="G160" s="3"/>
      <c r="H160" s="3"/>
      <c r="I160" s="3"/>
      <c r="J160" s="3"/>
      <c r="K160" s="292"/>
      <c r="L160" s="3">
        <v>0.3</v>
      </c>
      <c r="M160" s="273"/>
      <c r="N160" s="19">
        <f t="shared" si="75"/>
        <v>1</v>
      </c>
      <c r="O160" s="29">
        <f t="shared" ref="O160" si="79">SUM(C160*D160,E160*F160,G160*H160,I160*J160)</f>
        <v>800</v>
      </c>
      <c r="P160" s="66">
        <f t="shared" ref="P160" si="80">O160*L160</f>
        <v>240</v>
      </c>
    </row>
    <row r="161" spans="1:16" ht="15.75" thickBot="1" x14ac:dyDescent="0.3">
      <c r="A161" s="69" t="s">
        <v>6</v>
      </c>
      <c r="B161" s="8"/>
      <c r="C161" s="70">
        <f t="shared" ref="C161:J161" si="81">SUM(C154:C160)</f>
        <v>5</v>
      </c>
      <c r="D161" s="70">
        <f t="shared" si="81"/>
        <v>1850</v>
      </c>
      <c r="E161" s="70">
        <f t="shared" si="81"/>
        <v>0</v>
      </c>
      <c r="F161" s="70">
        <f t="shared" si="81"/>
        <v>0</v>
      </c>
      <c r="G161" s="70">
        <f t="shared" si="81"/>
        <v>0</v>
      </c>
      <c r="H161" s="70">
        <f t="shared" si="81"/>
        <v>0</v>
      </c>
      <c r="I161" s="70">
        <f t="shared" si="81"/>
        <v>0</v>
      </c>
      <c r="J161" s="87">
        <f t="shared" si="81"/>
        <v>0</v>
      </c>
      <c r="K161" s="338"/>
      <c r="L161" s="85">
        <f>AVERAGE(L156:L160)</f>
        <v>0.43333333333333335</v>
      </c>
      <c r="M161" s="274"/>
      <c r="N161" s="70">
        <f>SUM(N154:N160)</f>
        <v>5</v>
      </c>
      <c r="O161" s="72">
        <f>SUM(O154:O160)</f>
        <v>2350</v>
      </c>
      <c r="P161" s="67">
        <f>SUM(P153:P160)</f>
        <v>4855</v>
      </c>
    </row>
    <row r="165" spans="1:16" ht="15.75" x14ac:dyDescent="0.25">
      <c r="A165" s="304" t="s">
        <v>47</v>
      </c>
      <c r="B165" s="305"/>
      <c r="C165" s="357">
        <f>SUM(P111,P151)</f>
        <v>14219.936142289083</v>
      </c>
      <c r="D165" s="356"/>
    </row>
    <row r="166" spans="1:16" ht="15.75" x14ac:dyDescent="0.25">
      <c r="A166" s="304" t="s">
        <v>48</v>
      </c>
      <c r="B166" s="305"/>
      <c r="C166" s="357">
        <f>SUM(P95,P121,P132,P161)</f>
        <v>24189</v>
      </c>
      <c r="D166" s="356"/>
    </row>
    <row r="167" spans="1:16" ht="15.75" x14ac:dyDescent="0.25">
      <c r="A167" s="306" t="s">
        <v>49</v>
      </c>
      <c r="B167" s="307"/>
      <c r="C167" s="355">
        <f>SUM(C165,C166)</f>
        <v>38408.93614228908</v>
      </c>
      <c r="D167" s="356"/>
    </row>
  </sheetData>
  <mergeCells count="135">
    <mergeCell ref="A124:A125"/>
    <mergeCell ref="B124:B131"/>
    <mergeCell ref="C124:D124"/>
    <mergeCell ref="E124:F124"/>
    <mergeCell ref="G124:H124"/>
    <mergeCell ref="I98:J98"/>
    <mergeCell ref="I114:J114"/>
    <mergeCell ref="K114:M114"/>
    <mergeCell ref="K98:M98"/>
    <mergeCell ref="A82:H82"/>
    <mergeCell ref="L82:P82"/>
    <mergeCell ref="A84:A85"/>
    <mergeCell ref="B84:B94"/>
    <mergeCell ref="C84:D84"/>
    <mergeCell ref="E84:F84"/>
    <mergeCell ref="G84:H84"/>
    <mergeCell ref="I84:J84"/>
    <mergeCell ref="K84:M84"/>
    <mergeCell ref="N84:O84"/>
    <mergeCell ref="K85:M85"/>
    <mergeCell ref="K86:K95"/>
    <mergeCell ref="M86:M95"/>
    <mergeCell ref="K18:K31"/>
    <mergeCell ref="M18:M31"/>
    <mergeCell ref="A3:H3"/>
    <mergeCell ref="L3:P3"/>
    <mergeCell ref="A16:A17"/>
    <mergeCell ref="C16:D16"/>
    <mergeCell ref="E16:F16"/>
    <mergeCell ref="G16:H16"/>
    <mergeCell ref="I16:J16"/>
    <mergeCell ref="K16:M16"/>
    <mergeCell ref="K5:M5"/>
    <mergeCell ref="N5:O5"/>
    <mergeCell ref="K6:M6"/>
    <mergeCell ref="K7:K13"/>
    <mergeCell ref="M7:M13"/>
    <mergeCell ref="A5:A6"/>
    <mergeCell ref="B5:B12"/>
    <mergeCell ref="C5:D5"/>
    <mergeCell ref="E5:F5"/>
    <mergeCell ref="G5:H5"/>
    <mergeCell ref="I5:J5"/>
    <mergeCell ref="N16:O16"/>
    <mergeCell ref="K17:M17"/>
    <mergeCell ref="I34:J34"/>
    <mergeCell ref="K34:M34"/>
    <mergeCell ref="N34:O34"/>
    <mergeCell ref="K35:M35"/>
    <mergeCell ref="K36:K42"/>
    <mergeCell ref="M36:M42"/>
    <mergeCell ref="A34:A35"/>
    <mergeCell ref="B34:B41"/>
    <mergeCell ref="C34:D34"/>
    <mergeCell ref="E34:F34"/>
    <mergeCell ref="G34:H34"/>
    <mergeCell ref="N57:O57"/>
    <mergeCell ref="K58:M58"/>
    <mergeCell ref="A57:A58"/>
    <mergeCell ref="C57:D57"/>
    <mergeCell ref="E57:F57"/>
    <mergeCell ref="G57:H57"/>
    <mergeCell ref="B57:B58"/>
    <mergeCell ref="I45:J45"/>
    <mergeCell ref="K45:M45"/>
    <mergeCell ref="N45:O45"/>
    <mergeCell ref="K46:M46"/>
    <mergeCell ref="K47:K54"/>
    <mergeCell ref="M47:M54"/>
    <mergeCell ref="A45:A46"/>
    <mergeCell ref="B45:B53"/>
    <mergeCell ref="C45:D45"/>
    <mergeCell ref="E45:F45"/>
    <mergeCell ref="G45:H45"/>
    <mergeCell ref="K59:K71"/>
    <mergeCell ref="M59:M71"/>
    <mergeCell ref="A76:B76"/>
    <mergeCell ref="C76:D76"/>
    <mergeCell ref="A77:B77"/>
    <mergeCell ref="C77:D77"/>
    <mergeCell ref="A78:B78"/>
    <mergeCell ref="C78:D78"/>
    <mergeCell ref="I57:J57"/>
    <mergeCell ref="K57:M57"/>
    <mergeCell ref="N98:O98"/>
    <mergeCell ref="K99:M99"/>
    <mergeCell ref="K100:K111"/>
    <mergeCell ref="M100:M111"/>
    <mergeCell ref="A98:A99"/>
    <mergeCell ref="C98:D98"/>
    <mergeCell ref="G154:H154"/>
    <mergeCell ref="I154:J154"/>
    <mergeCell ref="K154:M154"/>
    <mergeCell ref="N154:O154"/>
    <mergeCell ref="N114:O114"/>
    <mergeCell ref="K115:M115"/>
    <mergeCell ref="K116:K121"/>
    <mergeCell ref="M116:M121"/>
    <mergeCell ref="A114:A115"/>
    <mergeCell ref="B114:B120"/>
    <mergeCell ref="C114:D114"/>
    <mergeCell ref="E114:F114"/>
    <mergeCell ref="G114:H114"/>
    <mergeCell ref="E98:F98"/>
    <mergeCell ref="G98:H98"/>
    <mergeCell ref="K137:K151"/>
    <mergeCell ref="M137:M151"/>
    <mergeCell ref="A135:A136"/>
    <mergeCell ref="K155:M155"/>
    <mergeCell ref="B154:B160"/>
    <mergeCell ref="K156:K161"/>
    <mergeCell ref="M156:M161"/>
    <mergeCell ref="I124:J124"/>
    <mergeCell ref="K124:M124"/>
    <mergeCell ref="N124:O124"/>
    <mergeCell ref="K125:M125"/>
    <mergeCell ref="K126:K132"/>
    <mergeCell ref="M126:M132"/>
    <mergeCell ref="N135:O135"/>
    <mergeCell ref="K136:M136"/>
    <mergeCell ref="B135:B136"/>
    <mergeCell ref="C135:D135"/>
    <mergeCell ref="E135:F135"/>
    <mergeCell ref="G135:H135"/>
    <mergeCell ref="I135:J135"/>
    <mergeCell ref="K135:M135"/>
    <mergeCell ref="A165:B165"/>
    <mergeCell ref="C165:D165"/>
    <mergeCell ref="A166:B166"/>
    <mergeCell ref="C166:D166"/>
    <mergeCell ref="A167:B167"/>
    <mergeCell ref="C167:D167"/>
    <mergeCell ref="A154:A155"/>
    <mergeCell ref="C154:D154"/>
    <mergeCell ref="E154:F154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7" manualBreakCount="7">
    <brk id="14" max="16383" man="1"/>
    <brk id="43" max="16383" man="1"/>
    <brk id="79" max="16383" man="1"/>
    <brk id="96" max="16383" man="1"/>
    <brk id="122" max="16383" man="1"/>
    <brk id="160" max="16383" man="1"/>
    <brk id="1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Q346"/>
  <sheetViews>
    <sheetView topLeftCell="A315" zoomScaleNormal="100" workbookViewId="0">
      <selection activeCell="C333" sqref="C333:D333"/>
    </sheetView>
  </sheetViews>
  <sheetFormatPr defaultRowHeight="15" x14ac:dyDescent="0.25"/>
  <cols>
    <col min="1" max="1" width="30.42578125" customWidth="1"/>
    <col min="2" max="2" width="3.5703125" customWidth="1"/>
    <col min="3" max="10" width="6.7109375" customWidth="1"/>
    <col min="11" max="11" width="5.28515625" customWidth="1"/>
    <col min="12" max="12" width="6.42578125" customWidth="1"/>
    <col min="13" max="13" width="5.28515625" customWidth="1"/>
    <col min="14" max="14" width="7" customWidth="1"/>
    <col min="15" max="15" width="7.85546875" customWidth="1"/>
  </cols>
  <sheetData>
    <row r="3" spans="1:16" ht="21" x14ac:dyDescent="0.35">
      <c r="A3" s="303" t="s">
        <v>155</v>
      </c>
      <c r="B3" s="337"/>
      <c r="C3" s="337"/>
      <c r="D3" s="337"/>
      <c r="E3" s="337"/>
      <c r="F3" s="337"/>
      <c r="G3" s="337"/>
      <c r="H3" s="337"/>
      <c r="I3" s="75"/>
      <c r="J3" s="76" t="s">
        <v>14</v>
      </c>
      <c r="K3" s="75"/>
      <c r="L3" s="335" t="s">
        <v>246</v>
      </c>
      <c r="M3" s="336"/>
      <c r="N3" s="336"/>
      <c r="O3" s="336"/>
      <c r="P3" s="336"/>
    </row>
    <row r="4" spans="1:16" ht="15.75" thickBot="1" x14ac:dyDescent="0.3"/>
    <row r="5" spans="1:16" ht="15.75" thickBot="1" x14ac:dyDescent="0.3">
      <c r="A5" s="275" t="s">
        <v>280</v>
      </c>
      <c r="B5" s="277"/>
      <c r="C5" s="281" t="s">
        <v>1</v>
      </c>
      <c r="D5" s="282"/>
      <c r="E5" s="281" t="s">
        <v>2</v>
      </c>
      <c r="F5" s="282"/>
      <c r="G5" s="281" t="s">
        <v>3</v>
      </c>
      <c r="H5" s="282"/>
      <c r="I5" s="281" t="s">
        <v>4</v>
      </c>
      <c r="J5" s="283"/>
      <c r="K5" s="294" t="s">
        <v>5</v>
      </c>
      <c r="L5" s="294"/>
      <c r="M5" s="294"/>
      <c r="N5" s="286" t="s">
        <v>6</v>
      </c>
      <c r="O5" s="286"/>
      <c r="P5" s="65" t="s">
        <v>7</v>
      </c>
    </row>
    <row r="6" spans="1:16" ht="15.75" thickBot="1" x14ac:dyDescent="0.3">
      <c r="A6" s="276"/>
      <c r="B6" s="278"/>
      <c r="C6" s="170" t="s">
        <v>8</v>
      </c>
      <c r="D6" s="3" t="s">
        <v>12</v>
      </c>
      <c r="E6" s="3" t="s">
        <v>8</v>
      </c>
      <c r="F6" s="3" t="s">
        <v>12</v>
      </c>
      <c r="G6" s="3" t="s">
        <v>8</v>
      </c>
      <c r="H6" s="3" t="s">
        <v>12</v>
      </c>
      <c r="I6" s="3" t="s">
        <v>8</v>
      </c>
      <c r="J6" s="3" t="s">
        <v>12</v>
      </c>
      <c r="K6" s="295" t="s">
        <v>13</v>
      </c>
      <c r="L6" s="296"/>
      <c r="M6" s="297"/>
      <c r="N6" s="4" t="s">
        <v>8</v>
      </c>
      <c r="O6" s="28" t="s">
        <v>12</v>
      </c>
      <c r="P6" s="66" t="s">
        <v>11</v>
      </c>
    </row>
    <row r="7" spans="1:16" ht="15.75" thickBot="1" x14ac:dyDescent="0.3">
      <c r="A7" s="17" t="s">
        <v>27</v>
      </c>
      <c r="B7" s="278"/>
      <c r="C7" s="170">
        <v>1</v>
      </c>
      <c r="D7" s="3">
        <v>800</v>
      </c>
      <c r="E7" s="3"/>
      <c r="F7" s="3"/>
      <c r="G7" s="3"/>
      <c r="H7" s="3"/>
      <c r="I7" s="3"/>
      <c r="J7" s="3"/>
      <c r="K7" s="291" t="s">
        <v>26</v>
      </c>
      <c r="L7" s="3">
        <v>0.3</v>
      </c>
      <c r="M7" s="272"/>
      <c r="N7" s="4">
        <f t="shared" ref="N7:N10" si="0">SUM(C7,E7,G7,I7)</f>
        <v>1</v>
      </c>
      <c r="O7" s="28">
        <f>SUM(C7*D7,E7*F7,G7*H7,I7*J7)</f>
        <v>800</v>
      </c>
      <c r="P7" s="66">
        <f t="shared" ref="P7" si="1">O7*L7</f>
        <v>240</v>
      </c>
    </row>
    <row r="8" spans="1:16" ht="15.75" thickBot="1" x14ac:dyDescent="0.3">
      <c r="A8" s="17" t="s">
        <v>28</v>
      </c>
      <c r="B8" s="278"/>
      <c r="C8" s="170">
        <v>3</v>
      </c>
      <c r="D8" s="3">
        <v>30</v>
      </c>
      <c r="E8" s="3">
        <v>3</v>
      </c>
      <c r="F8" s="3">
        <v>30</v>
      </c>
      <c r="G8" s="3"/>
      <c r="H8" s="3"/>
      <c r="I8" s="3"/>
      <c r="J8" s="3"/>
      <c r="K8" s="292"/>
      <c r="L8" s="3">
        <v>0.7</v>
      </c>
      <c r="M8" s="273"/>
      <c r="N8" s="4">
        <f t="shared" si="0"/>
        <v>6</v>
      </c>
      <c r="O8" s="28">
        <f t="shared" ref="O8:O10" si="2">SUM(C8*D8,E8*F8,G8*H8,I8*J8)</f>
        <v>180</v>
      </c>
      <c r="P8" s="66">
        <f>O8*L8*7</f>
        <v>881.99999999999989</v>
      </c>
    </row>
    <row r="9" spans="1:16" ht="15.75" thickBot="1" x14ac:dyDescent="0.3">
      <c r="A9" s="17" t="s">
        <v>130</v>
      </c>
      <c r="B9" s="278"/>
      <c r="C9" s="170">
        <v>2</v>
      </c>
      <c r="D9" s="3">
        <v>20</v>
      </c>
      <c r="E9" s="3">
        <v>2</v>
      </c>
      <c r="F9" s="3">
        <v>20</v>
      </c>
      <c r="G9" s="3"/>
      <c r="H9" s="3"/>
      <c r="I9" s="3"/>
      <c r="J9" s="3"/>
      <c r="K9" s="292"/>
      <c r="L9" s="3">
        <v>0.7</v>
      </c>
      <c r="M9" s="273"/>
      <c r="N9" s="4">
        <f t="shared" si="0"/>
        <v>4</v>
      </c>
      <c r="O9" s="28">
        <f t="shared" si="2"/>
        <v>80</v>
      </c>
      <c r="P9" s="66">
        <f>O9*L9*7</f>
        <v>392</v>
      </c>
    </row>
    <row r="10" spans="1:16" ht="15.75" thickBot="1" x14ac:dyDescent="0.3">
      <c r="A10" s="17" t="s">
        <v>121</v>
      </c>
      <c r="B10" s="278"/>
      <c r="C10" s="170">
        <v>2</v>
      </c>
      <c r="D10" s="3">
        <v>60</v>
      </c>
      <c r="E10" s="3">
        <v>2</v>
      </c>
      <c r="F10" s="3">
        <v>100</v>
      </c>
      <c r="G10" s="3">
        <v>2</v>
      </c>
      <c r="H10" s="3">
        <v>150</v>
      </c>
      <c r="I10" s="3"/>
      <c r="J10" s="3"/>
      <c r="K10" s="292"/>
      <c r="L10" s="3">
        <v>0.85</v>
      </c>
      <c r="M10" s="273"/>
      <c r="N10" s="4">
        <f t="shared" si="0"/>
        <v>6</v>
      </c>
      <c r="O10" s="28">
        <f t="shared" si="2"/>
        <v>620</v>
      </c>
      <c r="P10" s="66">
        <f>O10*L10*7</f>
        <v>3689</v>
      </c>
    </row>
    <row r="11" spans="1:16" ht="15.75" thickBot="1" x14ac:dyDescent="0.3">
      <c r="A11" s="17" t="s">
        <v>142</v>
      </c>
      <c r="B11" s="278"/>
      <c r="C11" s="170"/>
      <c r="D11" s="3"/>
      <c r="E11" s="3"/>
      <c r="F11" s="3"/>
      <c r="G11" s="3"/>
      <c r="H11" s="3"/>
      <c r="I11" s="3"/>
      <c r="J11" s="3"/>
      <c r="K11" s="292"/>
      <c r="L11" s="3"/>
      <c r="M11" s="273"/>
      <c r="N11" s="4"/>
      <c r="O11" s="28"/>
      <c r="P11" s="66">
        <v>500</v>
      </c>
    </row>
    <row r="12" spans="1:16" ht="15.75" thickBot="1" x14ac:dyDescent="0.3">
      <c r="A12" s="17" t="s">
        <v>30</v>
      </c>
      <c r="B12" s="279"/>
      <c r="C12" s="170">
        <v>1</v>
      </c>
      <c r="D12" s="3">
        <v>800</v>
      </c>
      <c r="E12" s="3"/>
      <c r="F12" s="3"/>
      <c r="G12" s="3"/>
      <c r="H12" s="3"/>
      <c r="I12" s="3"/>
      <c r="J12" s="3"/>
      <c r="K12" s="292"/>
      <c r="L12" s="3">
        <v>0.3</v>
      </c>
      <c r="M12" s="273"/>
      <c r="N12" s="19">
        <f t="shared" ref="N12" si="3">SUM(C12,E12,G12,I12)</f>
        <v>1</v>
      </c>
      <c r="O12" s="29">
        <f t="shared" ref="O12" si="4">SUM(C12*D12,E12*F12,G12*H12,I12*J12)</f>
        <v>800</v>
      </c>
      <c r="P12" s="66">
        <f t="shared" ref="P12" si="5">O12*L12</f>
        <v>240</v>
      </c>
    </row>
    <row r="13" spans="1:16" ht="15.75" thickBot="1" x14ac:dyDescent="0.3">
      <c r="A13" s="69" t="s">
        <v>6</v>
      </c>
      <c r="B13" s="8"/>
      <c r="C13" s="70">
        <f t="shared" ref="C13:J13" si="6">SUM(C5:C12)</f>
        <v>9</v>
      </c>
      <c r="D13" s="70">
        <f t="shared" si="6"/>
        <v>1710</v>
      </c>
      <c r="E13" s="70">
        <f t="shared" si="6"/>
        <v>7</v>
      </c>
      <c r="F13" s="70">
        <f t="shared" si="6"/>
        <v>150</v>
      </c>
      <c r="G13" s="70">
        <f t="shared" si="6"/>
        <v>2</v>
      </c>
      <c r="H13" s="70">
        <f t="shared" si="6"/>
        <v>150</v>
      </c>
      <c r="I13" s="70">
        <f t="shared" si="6"/>
        <v>0</v>
      </c>
      <c r="J13" s="87">
        <f t="shared" si="6"/>
        <v>0</v>
      </c>
      <c r="K13" s="338"/>
      <c r="L13" s="85">
        <f>AVERAGE(L7:L12)</f>
        <v>0.56999999999999995</v>
      </c>
      <c r="M13" s="274"/>
      <c r="N13" s="70">
        <f>SUM(N5:N12)</f>
        <v>18</v>
      </c>
      <c r="O13" s="72">
        <f>SUM(O5:O12)</f>
        <v>2480</v>
      </c>
      <c r="P13" s="67">
        <f>SUM(P4:P12)</f>
        <v>5943</v>
      </c>
    </row>
    <row r="15" spans="1:16" ht="15.75" thickBot="1" x14ac:dyDescent="0.3"/>
    <row r="16" spans="1:16" ht="15.75" thickBot="1" x14ac:dyDescent="0.3">
      <c r="A16" s="363" t="s">
        <v>281</v>
      </c>
      <c r="B16" s="377" t="s">
        <v>0</v>
      </c>
      <c r="C16" s="376" t="s">
        <v>1</v>
      </c>
      <c r="D16" s="376"/>
      <c r="E16" s="376" t="s">
        <v>2</v>
      </c>
      <c r="F16" s="376"/>
      <c r="G16" s="376" t="s">
        <v>3</v>
      </c>
      <c r="H16" s="376"/>
      <c r="I16" s="376" t="s">
        <v>4</v>
      </c>
      <c r="J16" s="376"/>
      <c r="K16" s="366" t="s">
        <v>5</v>
      </c>
      <c r="L16" s="366"/>
      <c r="M16" s="366"/>
      <c r="N16" s="358" t="s">
        <v>6</v>
      </c>
      <c r="O16" s="358"/>
      <c r="P16" s="139" t="s">
        <v>7</v>
      </c>
    </row>
    <row r="17" spans="1:16" ht="15.75" thickBot="1" x14ac:dyDescent="0.3">
      <c r="A17" s="363"/>
      <c r="B17" s="378"/>
      <c r="C17" s="171" t="s">
        <v>8</v>
      </c>
      <c r="D17" s="171" t="s">
        <v>9</v>
      </c>
      <c r="E17" s="171" t="s">
        <v>8</v>
      </c>
      <c r="F17" s="171" t="s">
        <v>9</v>
      </c>
      <c r="G17" s="171" t="s">
        <v>8</v>
      </c>
      <c r="H17" s="171" t="s">
        <v>9</v>
      </c>
      <c r="I17" s="171" t="s">
        <v>8</v>
      </c>
      <c r="J17" s="171" t="s">
        <v>9</v>
      </c>
      <c r="K17" s="361" t="s">
        <v>10</v>
      </c>
      <c r="L17" s="361"/>
      <c r="M17" s="361"/>
      <c r="N17" s="140" t="s">
        <v>8</v>
      </c>
      <c r="O17" s="140" t="s">
        <v>9</v>
      </c>
      <c r="P17" s="141" t="s">
        <v>11</v>
      </c>
    </row>
    <row r="18" spans="1:16" ht="15.75" thickBot="1" x14ac:dyDescent="0.3">
      <c r="A18" s="18" t="s">
        <v>126</v>
      </c>
      <c r="B18" s="16">
        <v>100</v>
      </c>
      <c r="C18" s="171">
        <v>8</v>
      </c>
      <c r="D18" s="171">
        <v>50</v>
      </c>
      <c r="E18" s="171">
        <v>8</v>
      </c>
      <c r="F18" s="171">
        <v>50</v>
      </c>
      <c r="G18" s="171">
        <v>8</v>
      </c>
      <c r="H18" s="171">
        <v>50</v>
      </c>
      <c r="I18" s="171">
        <v>8</v>
      </c>
      <c r="J18" s="171">
        <v>50</v>
      </c>
      <c r="K18" s="374" t="s">
        <v>67</v>
      </c>
      <c r="L18" s="146">
        <f t="shared" ref="L18" si="7">SUM(D18/B18,F18/B18,H18/B18,J18/B18)/4</f>
        <v>0.5</v>
      </c>
      <c r="M18" s="361"/>
      <c r="N18" s="140">
        <f>SUM(C18,E18,G18,I18)</f>
        <v>32</v>
      </c>
      <c r="O18" s="140">
        <f>SUM(C18*D18,E18*F18,G18*H18,I18*J18)</f>
        <v>1600</v>
      </c>
      <c r="P18" s="141">
        <f t="shared" ref="P18:P24" si="8">O18*L18</f>
        <v>800</v>
      </c>
    </row>
    <row r="19" spans="1:16" ht="15.75" thickBot="1" x14ac:dyDescent="0.3">
      <c r="A19" s="18" t="s">
        <v>18</v>
      </c>
      <c r="B19" s="16">
        <v>60</v>
      </c>
      <c r="C19" s="171">
        <v>5</v>
      </c>
      <c r="D19" s="171">
        <v>40</v>
      </c>
      <c r="E19" s="171">
        <v>6</v>
      </c>
      <c r="F19" s="171">
        <v>50</v>
      </c>
      <c r="G19" s="171">
        <v>5</v>
      </c>
      <c r="H19" s="171">
        <v>50</v>
      </c>
      <c r="I19" s="171">
        <v>5</v>
      </c>
      <c r="J19" s="171">
        <v>50</v>
      </c>
      <c r="K19" s="374"/>
      <c r="L19" s="146">
        <f>SUM(D19/B19,F19/B19,H19/B19,J19/B19)/4</f>
        <v>0.79166666666666674</v>
      </c>
      <c r="M19" s="361"/>
      <c r="N19" s="140">
        <f t="shared" ref="N19:N24" si="9">SUM(C19,E19,G19,I19)</f>
        <v>21</v>
      </c>
      <c r="O19" s="140">
        <f t="shared" ref="O19:O24" si="10">SUM(C19*D19,E19*F19,G19*H19,I19*J19)</f>
        <v>1000</v>
      </c>
      <c r="P19" s="141">
        <f t="shared" si="8"/>
        <v>791.66666666666674</v>
      </c>
    </row>
    <row r="20" spans="1:16" ht="15.75" thickBot="1" x14ac:dyDescent="0.3">
      <c r="A20" s="18" t="s">
        <v>97</v>
      </c>
      <c r="B20" s="16">
        <v>60</v>
      </c>
      <c r="C20" s="171">
        <v>5</v>
      </c>
      <c r="D20" s="171">
        <v>50</v>
      </c>
      <c r="E20" s="171">
        <v>5</v>
      </c>
      <c r="F20" s="171">
        <v>50</v>
      </c>
      <c r="G20" s="171">
        <v>5</v>
      </c>
      <c r="H20" s="171">
        <v>50</v>
      </c>
      <c r="I20" s="171"/>
      <c r="J20" s="171"/>
      <c r="K20" s="374"/>
      <c r="L20" s="146">
        <f>SUM(D20/B20,F20/B20,H20/B20,J20/B20)/3</f>
        <v>0.83333333333333337</v>
      </c>
      <c r="M20" s="361"/>
      <c r="N20" s="140">
        <f t="shared" si="9"/>
        <v>15</v>
      </c>
      <c r="O20" s="140">
        <f t="shared" si="10"/>
        <v>750</v>
      </c>
      <c r="P20" s="141">
        <f t="shared" si="8"/>
        <v>625</v>
      </c>
    </row>
    <row r="21" spans="1:16" ht="15.75" thickBot="1" x14ac:dyDescent="0.3">
      <c r="A21" s="18" t="s">
        <v>78</v>
      </c>
      <c r="B21" s="16">
        <v>20</v>
      </c>
      <c r="C21" s="171">
        <v>8</v>
      </c>
      <c r="D21" s="171">
        <v>8</v>
      </c>
      <c r="E21" s="171">
        <v>8</v>
      </c>
      <c r="F21" s="171">
        <v>10</v>
      </c>
      <c r="G21" s="171">
        <v>8</v>
      </c>
      <c r="H21" s="171">
        <v>12</v>
      </c>
      <c r="I21" s="171">
        <v>6</v>
      </c>
      <c r="J21" s="171">
        <v>14</v>
      </c>
      <c r="K21" s="374"/>
      <c r="L21" s="146">
        <f>SUM(D21/B21,F21/B21,H21/B21,J21/B21)/4</f>
        <v>0.55000000000000004</v>
      </c>
      <c r="M21" s="361"/>
      <c r="N21" s="140">
        <f t="shared" si="9"/>
        <v>30</v>
      </c>
      <c r="O21" s="140">
        <f t="shared" si="10"/>
        <v>324</v>
      </c>
      <c r="P21" s="141">
        <f t="shared" si="8"/>
        <v>178.20000000000002</v>
      </c>
    </row>
    <row r="22" spans="1:16" ht="15.75" thickBot="1" x14ac:dyDescent="0.3">
      <c r="A22" s="18" t="s">
        <v>153</v>
      </c>
      <c r="B22" s="16">
        <v>90</v>
      </c>
      <c r="C22" s="171">
        <v>8</v>
      </c>
      <c r="D22" s="171">
        <v>55</v>
      </c>
      <c r="E22" s="171">
        <v>8</v>
      </c>
      <c r="F22" s="171">
        <v>65</v>
      </c>
      <c r="G22" s="171">
        <v>8</v>
      </c>
      <c r="H22" s="171">
        <v>75</v>
      </c>
      <c r="I22" s="171">
        <v>8</v>
      </c>
      <c r="J22" s="171">
        <v>85</v>
      </c>
      <c r="K22" s="374"/>
      <c r="L22" s="146">
        <f>SUM(D22/B22,F22/B22,H22/B22,J22/B22)/4</f>
        <v>0.7777777777777779</v>
      </c>
      <c r="M22" s="361"/>
      <c r="N22" s="140">
        <f t="shared" si="9"/>
        <v>32</v>
      </c>
      <c r="O22" s="140">
        <f t="shared" si="10"/>
        <v>2240</v>
      </c>
      <c r="P22" s="141">
        <f t="shared" si="8"/>
        <v>1742.2222222222224</v>
      </c>
    </row>
    <row r="23" spans="1:16" ht="15.75" thickBot="1" x14ac:dyDescent="0.3">
      <c r="A23" s="18" t="s">
        <v>154</v>
      </c>
      <c r="B23" s="16">
        <v>75</v>
      </c>
      <c r="C23" s="171">
        <v>10</v>
      </c>
      <c r="D23" s="171">
        <v>55</v>
      </c>
      <c r="E23" s="171">
        <v>10</v>
      </c>
      <c r="F23" s="171">
        <v>65</v>
      </c>
      <c r="G23" s="171">
        <v>10</v>
      </c>
      <c r="H23" s="171">
        <v>75</v>
      </c>
      <c r="I23" s="171">
        <v>10</v>
      </c>
      <c r="J23" s="171">
        <v>85</v>
      </c>
      <c r="K23" s="374"/>
      <c r="L23" s="146">
        <f>SUM(D23/B23,F23/B23,H23/B23,J23/B23)/4</f>
        <v>0.93333333333333335</v>
      </c>
      <c r="M23" s="361"/>
      <c r="N23" s="140">
        <f t="shared" si="9"/>
        <v>40</v>
      </c>
      <c r="O23" s="140">
        <f t="shared" si="10"/>
        <v>2800</v>
      </c>
      <c r="P23" s="141">
        <f t="shared" si="8"/>
        <v>2613.3333333333335</v>
      </c>
    </row>
    <row r="24" spans="1:16" ht="15.75" thickBot="1" x14ac:dyDescent="0.3">
      <c r="A24" s="18" t="s">
        <v>148</v>
      </c>
      <c r="B24" s="16">
        <v>25</v>
      </c>
      <c r="C24" s="171">
        <v>8</v>
      </c>
      <c r="D24" s="171">
        <v>23</v>
      </c>
      <c r="E24" s="171">
        <v>8</v>
      </c>
      <c r="F24" s="171">
        <v>23</v>
      </c>
      <c r="G24" s="171">
        <v>8</v>
      </c>
      <c r="H24" s="171">
        <v>23</v>
      </c>
      <c r="I24" s="171"/>
      <c r="J24" s="171"/>
      <c r="K24" s="374"/>
      <c r="L24" s="146">
        <f>SUM(D24/B24,F24/B24,H24/B24,J24/B24)/3</f>
        <v>0.92</v>
      </c>
      <c r="M24" s="361"/>
      <c r="N24" s="140">
        <f t="shared" si="9"/>
        <v>24</v>
      </c>
      <c r="O24" s="140">
        <f t="shared" si="10"/>
        <v>552</v>
      </c>
      <c r="P24" s="141">
        <f t="shared" si="8"/>
        <v>507.84000000000003</v>
      </c>
    </row>
    <row r="25" spans="1:16" ht="15.75" thickBot="1" x14ac:dyDescent="0.3">
      <c r="A25" s="18" t="s">
        <v>157</v>
      </c>
      <c r="B25" s="16"/>
      <c r="C25" s="171"/>
      <c r="D25" s="171"/>
      <c r="E25" s="171"/>
      <c r="F25" s="171"/>
      <c r="G25" s="171"/>
      <c r="H25" s="171"/>
      <c r="I25" s="171"/>
      <c r="J25" s="171"/>
      <c r="K25" s="374"/>
      <c r="L25" s="146"/>
      <c r="M25" s="361"/>
      <c r="N25" s="140"/>
      <c r="O25" s="140"/>
      <c r="P25" s="141">
        <v>200</v>
      </c>
    </row>
    <row r="26" spans="1:16" ht="15.75" thickBot="1" x14ac:dyDescent="0.3">
      <c r="A26" s="18" t="s">
        <v>159</v>
      </c>
      <c r="B26" s="16"/>
      <c r="C26" s="171">
        <v>15</v>
      </c>
      <c r="D26" s="171"/>
      <c r="E26" s="171">
        <v>15</v>
      </c>
      <c r="F26" s="171"/>
      <c r="G26" s="171">
        <v>15</v>
      </c>
      <c r="H26" s="171"/>
      <c r="I26" s="171"/>
      <c r="J26" s="171"/>
      <c r="K26" s="374"/>
      <c r="L26" s="146"/>
      <c r="M26" s="361"/>
      <c r="N26" s="140"/>
      <c r="O26" s="140"/>
      <c r="P26" s="141">
        <v>300</v>
      </c>
    </row>
    <row r="27" spans="1:16" ht="15.75" thickBot="1" x14ac:dyDescent="0.3">
      <c r="A27" s="18" t="s">
        <v>39</v>
      </c>
      <c r="B27" s="16">
        <v>20</v>
      </c>
      <c r="C27" s="171">
        <v>10</v>
      </c>
      <c r="D27" s="171">
        <v>14</v>
      </c>
      <c r="E27" s="171">
        <v>10</v>
      </c>
      <c r="F27" s="171">
        <v>14</v>
      </c>
      <c r="G27" s="171">
        <v>10</v>
      </c>
      <c r="H27" s="171">
        <v>14</v>
      </c>
      <c r="I27" s="171"/>
      <c r="J27" s="171"/>
      <c r="K27" s="374"/>
      <c r="L27" s="146">
        <f>SUM(D27/B27,F27/B27,H27/B27,J27/B27)/3</f>
        <v>0.69999999999999984</v>
      </c>
      <c r="M27" s="361"/>
      <c r="N27" s="140">
        <f t="shared" ref="N27" si="11">SUM(C27,E27,G27,I27)</f>
        <v>30</v>
      </c>
      <c r="O27" s="140">
        <f t="shared" ref="O27" si="12">SUM(C27*D27,E27*F27,G27*H27,I27*J27)</f>
        <v>420</v>
      </c>
      <c r="P27" s="141">
        <f t="shared" ref="P27" si="13">O27*L27</f>
        <v>293.99999999999994</v>
      </c>
    </row>
    <row r="28" spans="1:16" ht="15.75" thickBot="1" x14ac:dyDescent="0.3">
      <c r="A28" s="18" t="s">
        <v>134</v>
      </c>
      <c r="B28" s="16"/>
      <c r="C28" s="171"/>
      <c r="D28" s="171"/>
      <c r="E28" s="171"/>
      <c r="F28" s="171"/>
      <c r="G28" s="171"/>
      <c r="H28" s="171"/>
      <c r="I28" s="171"/>
      <c r="J28" s="171"/>
      <c r="K28" s="374"/>
      <c r="L28" s="146"/>
      <c r="M28" s="361"/>
      <c r="N28" s="140"/>
      <c r="O28" s="140"/>
      <c r="P28" s="141">
        <v>300</v>
      </c>
    </row>
    <row r="29" spans="1:16" ht="15.75" thickBot="1" x14ac:dyDescent="0.3">
      <c r="A29" s="18"/>
      <c r="B29" s="16"/>
      <c r="C29" s="171"/>
      <c r="D29" s="171"/>
      <c r="E29" s="171"/>
      <c r="F29" s="171"/>
      <c r="G29" s="171"/>
      <c r="H29" s="171"/>
      <c r="I29" s="171"/>
      <c r="J29" s="171"/>
      <c r="K29" s="374"/>
      <c r="L29" s="146"/>
      <c r="M29" s="361"/>
      <c r="N29" s="140">
        <f t="shared" ref="N29" si="14">SUM(C29,E29,G29,I29)</f>
        <v>0</v>
      </c>
      <c r="O29" s="140">
        <f t="shared" ref="O29" si="15">SUM(C29*D29,E29*F29,G29*H29,I29*J29)</f>
        <v>0</v>
      </c>
      <c r="P29" s="141">
        <f t="shared" ref="P29" si="16">O29*L29</f>
        <v>0</v>
      </c>
    </row>
    <row r="30" spans="1:16" ht="15.75" thickBot="1" x14ac:dyDescent="0.3">
      <c r="A30" s="142" t="s">
        <v>6</v>
      </c>
      <c r="B30" s="143"/>
      <c r="C30" s="147">
        <f t="shared" ref="C30:J30" si="17">SUM(C18:C29)</f>
        <v>77</v>
      </c>
      <c r="D30" s="147">
        <f t="shared" si="17"/>
        <v>295</v>
      </c>
      <c r="E30" s="147">
        <f t="shared" si="17"/>
        <v>78</v>
      </c>
      <c r="F30" s="147">
        <f t="shared" si="17"/>
        <v>327</v>
      </c>
      <c r="G30" s="147">
        <f t="shared" si="17"/>
        <v>77</v>
      </c>
      <c r="H30" s="147">
        <f t="shared" si="17"/>
        <v>349</v>
      </c>
      <c r="I30" s="147">
        <f t="shared" si="17"/>
        <v>37</v>
      </c>
      <c r="J30" s="147">
        <f t="shared" si="17"/>
        <v>284</v>
      </c>
      <c r="K30" s="374"/>
      <c r="L30" s="148">
        <f>AVERAGE(L18:L29)</f>
        <v>0.7507638888888889</v>
      </c>
      <c r="M30" s="361"/>
      <c r="N30" s="147">
        <f>SUM(N18:N29)</f>
        <v>224</v>
      </c>
      <c r="O30" s="70">
        <f>SUM(O18:O29)</f>
        <v>9686</v>
      </c>
      <c r="P30" s="145">
        <f>SUM(P18:P29)</f>
        <v>8352.2622222222235</v>
      </c>
    </row>
    <row r="32" spans="1:16" ht="15.75" thickBot="1" x14ac:dyDescent="0.3"/>
    <row r="33" spans="1:16" ht="15.75" thickBot="1" x14ac:dyDescent="0.3">
      <c r="A33" s="363" t="s">
        <v>282</v>
      </c>
      <c r="B33" s="364"/>
      <c r="C33" s="365" t="s">
        <v>1</v>
      </c>
      <c r="D33" s="365"/>
      <c r="E33" s="365" t="s">
        <v>2</v>
      </c>
      <c r="F33" s="365"/>
      <c r="G33" s="365" t="s">
        <v>3</v>
      </c>
      <c r="H33" s="365"/>
      <c r="I33" s="365" t="s">
        <v>4</v>
      </c>
      <c r="J33" s="365"/>
      <c r="K33" s="366" t="s">
        <v>5</v>
      </c>
      <c r="L33" s="366"/>
      <c r="M33" s="366"/>
      <c r="N33" s="358" t="s">
        <v>6</v>
      </c>
      <c r="O33" s="358"/>
      <c r="P33" s="139" t="s">
        <v>7</v>
      </c>
    </row>
    <row r="34" spans="1:16" ht="15.75" thickBot="1" x14ac:dyDescent="0.3">
      <c r="A34" s="363"/>
      <c r="B34" s="364"/>
      <c r="C34" s="171" t="s">
        <v>8</v>
      </c>
      <c r="D34" s="171" t="s">
        <v>12</v>
      </c>
      <c r="E34" s="171" t="s">
        <v>8</v>
      </c>
      <c r="F34" s="171" t="s">
        <v>12</v>
      </c>
      <c r="G34" s="171" t="s">
        <v>8</v>
      </c>
      <c r="H34" s="171" t="s">
        <v>12</v>
      </c>
      <c r="I34" s="171" t="s">
        <v>8</v>
      </c>
      <c r="J34" s="171" t="s">
        <v>12</v>
      </c>
      <c r="K34" s="361" t="s">
        <v>13</v>
      </c>
      <c r="L34" s="361"/>
      <c r="M34" s="361"/>
      <c r="N34" s="140" t="s">
        <v>8</v>
      </c>
      <c r="O34" s="140" t="s">
        <v>12</v>
      </c>
      <c r="P34" s="141" t="s">
        <v>11</v>
      </c>
    </row>
    <row r="35" spans="1:16" ht="15.75" thickBot="1" x14ac:dyDescent="0.3">
      <c r="A35" s="18"/>
      <c r="B35" s="364"/>
      <c r="C35" s="171"/>
      <c r="D35" s="171"/>
      <c r="E35" s="171"/>
      <c r="F35" s="171"/>
      <c r="G35" s="171"/>
      <c r="H35" s="171"/>
      <c r="I35" s="171"/>
      <c r="J35" s="171"/>
      <c r="K35" s="367" t="s">
        <v>26</v>
      </c>
      <c r="L35" s="171"/>
      <c r="M35" s="361"/>
      <c r="N35" s="140"/>
      <c r="O35" s="140"/>
      <c r="P35" s="141"/>
    </row>
    <row r="36" spans="1:16" ht="15.75" thickBot="1" x14ac:dyDescent="0.3">
      <c r="A36" s="18" t="s">
        <v>27</v>
      </c>
      <c r="B36" s="364"/>
      <c r="C36" s="171">
        <v>1</v>
      </c>
      <c r="D36" s="171">
        <v>800</v>
      </c>
      <c r="E36" s="171"/>
      <c r="F36" s="171"/>
      <c r="G36" s="171"/>
      <c r="H36" s="171"/>
      <c r="I36" s="171"/>
      <c r="J36" s="171"/>
      <c r="K36" s="367"/>
      <c r="L36" s="171">
        <v>0.3</v>
      </c>
      <c r="M36" s="361"/>
      <c r="N36" s="4">
        <f t="shared" ref="N36:N38" si="18">SUM(C36,E36,G36,I36)</f>
        <v>1</v>
      </c>
      <c r="O36" s="28">
        <f t="shared" ref="O36:O38" si="19">SUM(C36*D36,E36*F36,G36*H36,I36*J36)</f>
        <v>800</v>
      </c>
      <c r="P36" s="66">
        <f>O36*L36</f>
        <v>240</v>
      </c>
    </row>
    <row r="37" spans="1:16" ht="15.75" thickBot="1" x14ac:dyDescent="0.3">
      <c r="A37" s="18" t="s">
        <v>286</v>
      </c>
      <c r="B37" s="364"/>
      <c r="C37" s="171">
        <v>3</v>
      </c>
      <c r="D37" s="171">
        <v>30</v>
      </c>
      <c r="E37" s="171">
        <v>3</v>
      </c>
      <c r="F37" s="171">
        <v>30</v>
      </c>
      <c r="G37" s="171">
        <v>3</v>
      </c>
      <c r="H37" s="171">
        <v>30</v>
      </c>
      <c r="I37" s="171">
        <v>3</v>
      </c>
      <c r="J37" s="171">
        <v>30</v>
      </c>
      <c r="K37" s="367"/>
      <c r="L37" s="171">
        <v>0.7</v>
      </c>
      <c r="M37" s="361"/>
      <c r="N37" s="4">
        <f t="shared" si="18"/>
        <v>12</v>
      </c>
      <c r="O37" s="28">
        <f t="shared" si="19"/>
        <v>360</v>
      </c>
      <c r="P37" s="66">
        <f>O37*L37*7</f>
        <v>1763.9999999999998</v>
      </c>
    </row>
    <row r="38" spans="1:16" ht="15.75" thickBot="1" x14ac:dyDescent="0.3">
      <c r="A38" s="18" t="s">
        <v>287</v>
      </c>
      <c r="B38" s="364"/>
      <c r="C38" s="171">
        <v>3</v>
      </c>
      <c r="D38" s="171">
        <v>60</v>
      </c>
      <c r="E38" s="171">
        <v>2</v>
      </c>
      <c r="F38" s="171">
        <v>150</v>
      </c>
      <c r="G38" s="171"/>
      <c r="H38" s="171"/>
      <c r="I38" s="171"/>
      <c r="J38" s="171"/>
      <c r="K38" s="367"/>
      <c r="L38" s="171">
        <v>0.8</v>
      </c>
      <c r="M38" s="361"/>
      <c r="N38" s="4">
        <f t="shared" si="18"/>
        <v>5</v>
      </c>
      <c r="O38" s="28">
        <f t="shared" si="19"/>
        <v>480</v>
      </c>
      <c r="P38" s="66">
        <f>O38*L38*7</f>
        <v>2688</v>
      </c>
    </row>
    <row r="39" spans="1:16" ht="15.75" thickBot="1" x14ac:dyDescent="0.3">
      <c r="A39" s="18" t="s">
        <v>146</v>
      </c>
      <c r="B39" s="364"/>
      <c r="C39" s="171">
        <v>1</v>
      </c>
      <c r="D39" s="171">
        <v>800</v>
      </c>
      <c r="E39" s="171"/>
      <c r="F39" s="171"/>
      <c r="G39" s="171"/>
      <c r="H39" s="171"/>
      <c r="I39" s="171"/>
      <c r="J39" s="171"/>
      <c r="K39" s="367"/>
      <c r="L39" s="171">
        <v>0.3</v>
      </c>
      <c r="M39" s="361"/>
      <c r="N39" s="4">
        <f t="shared" ref="N39" si="20">SUM(C39,E39,G39,I39)</f>
        <v>1</v>
      </c>
      <c r="O39" s="28">
        <f t="shared" ref="O39" si="21">SUM(C39*D39,E39*F39,G39*H39,I39*J39)</f>
        <v>800</v>
      </c>
      <c r="P39" s="66">
        <f>O39*L39</f>
        <v>240</v>
      </c>
    </row>
    <row r="40" spans="1:16" x14ac:dyDescent="0.25">
      <c r="A40" s="164" t="s">
        <v>6</v>
      </c>
      <c r="B40" s="165"/>
      <c r="C40" s="96">
        <f t="shared" ref="C40:J40" si="22">SUM(C33:C39)</f>
        <v>8</v>
      </c>
      <c r="D40" s="96">
        <f t="shared" si="22"/>
        <v>1690</v>
      </c>
      <c r="E40" s="96">
        <f t="shared" si="22"/>
        <v>5</v>
      </c>
      <c r="F40" s="96">
        <f t="shared" si="22"/>
        <v>180</v>
      </c>
      <c r="G40" s="96">
        <f t="shared" si="22"/>
        <v>3</v>
      </c>
      <c r="H40" s="96">
        <f t="shared" si="22"/>
        <v>30</v>
      </c>
      <c r="I40" s="96">
        <f t="shared" si="22"/>
        <v>3</v>
      </c>
      <c r="J40" s="96">
        <f t="shared" si="22"/>
        <v>30</v>
      </c>
      <c r="K40" s="291"/>
      <c r="L40" s="166"/>
      <c r="M40" s="272"/>
      <c r="N40" s="96">
        <f>SUM(N33:N39)</f>
        <v>19</v>
      </c>
      <c r="O40" s="96">
        <f>SUM(O33:O39)</f>
        <v>2440</v>
      </c>
      <c r="P40" s="167">
        <f>SUM(P33:P39)</f>
        <v>4932</v>
      </c>
    </row>
    <row r="41" spans="1:16" x14ac:dyDescent="0.25">
      <c r="A41" s="168" t="s">
        <v>37</v>
      </c>
      <c r="B41" s="405"/>
      <c r="C41" s="405"/>
      <c r="D41" s="405"/>
      <c r="E41" s="405"/>
      <c r="F41" s="405"/>
      <c r="G41" s="405"/>
      <c r="H41" s="405"/>
      <c r="I41" s="405"/>
      <c r="J41" s="405"/>
      <c r="K41" s="405"/>
      <c r="L41" s="405"/>
      <c r="M41" s="405"/>
      <c r="N41" s="405"/>
      <c r="O41" s="405"/>
      <c r="P41" s="405"/>
    </row>
    <row r="43" spans="1:16" ht="15.75" thickBot="1" x14ac:dyDescent="0.3"/>
    <row r="44" spans="1:16" ht="15.75" thickBot="1" x14ac:dyDescent="0.3">
      <c r="A44" s="275" t="s">
        <v>283</v>
      </c>
      <c r="B44" s="277"/>
      <c r="C44" s="281" t="s">
        <v>1</v>
      </c>
      <c r="D44" s="282"/>
      <c r="E44" s="281" t="s">
        <v>2</v>
      </c>
      <c r="F44" s="282"/>
      <c r="G44" s="281" t="s">
        <v>3</v>
      </c>
      <c r="H44" s="282"/>
      <c r="I44" s="281" t="s">
        <v>4</v>
      </c>
      <c r="J44" s="283"/>
      <c r="K44" s="294" t="s">
        <v>5</v>
      </c>
      <c r="L44" s="294"/>
      <c r="M44" s="294"/>
      <c r="N44" s="286" t="s">
        <v>6</v>
      </c>
      <c r="O44" s="286"/>
      <c r="P44" s="65" t="s">
        <v>7</v>
      </c>
    </row>
    <row r="45" spans="1:16" ht="15.75" thickBot="1" x14ac:dyDescent="0.3">
      <c r="A45" s="276"/>
      <c r="B45" s="278"/>
      <c r="C45" s="170" t="s">
        <v>8</v>
      </c>
      <c r="D45" s="3" t="s">
        <v>12</v>
      </c>
      <c r="E45" s="3" t="s">
        <v>8</v>
      </c>
      <c r="F45" s="3" t="s">
        <v>12</v>
      </c>
      <c r="G45" s="3" t="s">
        <v>8</v>
      </c>
      <c r="H45" s="3" t="s">
        <v>12</v>
      </c>
      <c r="I45" s="3" t="s">
        <v>8</v>
      </c>
      <c r="J45" s="3" t="s">
        <v>12</v>
      </c>
      <c r="K45" s="295" t="s">
        <v>13</v>
      </c>
      <c r="L45" s="296"/>
      <c r="M45" s="297"/>
      <c r="N45" s="4" t="s">
        <v>8</v>
      </c>
      <c r="O45" s="28" t="s">
        <v>12</v>
      </c>
      <c r="P45" s="66" t="s">
        <v>11</v>
      </c>
    </row>
    <row r="46" spans="1:16" ht="15.75" thickBot="1" x14ac:dyDescent="0.3">
      <c r="A46" s="17" t="s">
        <v>27</v>
      </c>
      <c r="B46" s="278"/>
      <c r="C46" s="170">
        <v>1</v>
      </c>
      <c r="D46" s="3">
        <v>800</v>
      </c>
      <c r="E46" s="3"/>
      <c r="F46" s="3"/>
      <c r="G46" s="3"/>
      <c r="H46" s="3"/>
      <c r="I46" s="3"/>
      <c r="J46" s="3"/>
      <c r="K46" s="291" t="s">
        <v>26</v>
      </c>
      <c r="L46" s="3">
        <v>0.3</v>
      </c>
      <c r="M46" s="272"/>
      <c r="N46" s="4">
        <f t="shared" ref="N46:N49" si="23">SUM(C46,E46,G46,I46)</f>
        <v>1</v>
      </c>
      <c r="O46" s="28">
        <f>SUM(C46*D46,E46*F46,G46*H46,I46*J46)</f>
        <v>800</v>
      </c>
      <c r="P46" s="66">
        <f t="shared" ref="P46" si="24">O46*L46</f>
        <v>240</v>
      </c>
    </row>
    <row r="47" spans="1:16" ht="15.75" thickBot="1" x14ac:dyDescent="0.3">
      <c r="A47" s="17" t="s">
        <v>151</v>
      </c>
      <c r="B47" s="278"/>
      <c r="C47" s="170">
        <v>3</v>
      </c>
      <c r="D47" s="3">
        <v>20</v>
      </c>
      <c r="E47" s="3">
        <v>3</v>
      </c>
      <c r="F47" s="3">
        <v>30</v>
      </c>
      <c r="G47" s="3"/>
      <c r="H47" s="3"/>
      <c r="I47" s="3"/>
      <c r="J47" s="3"/>
      <c r="K47" s="292"/>
      <c r="L47" s="3">
        <v>0.7</v>
      </c>
      <c r="M47" s="273"/>
      <c r="N47" s="4">
        <f t="shared" si="23"/>
        <v>6</v>
      </c>
      <c r="O47" s="28">
        <f t="shared" ref="O47:O49" si="25">SUM(C47*D47,E47*F47,G47*H47,I47*J47)</f>
        <v>150</v>
      </c>
      <c r="P47" s="66">
        <f>O47*L47*7</f>
        <v>735</v>
      </c>
    </row>
    <row r="48" spans="1:16" ht="15.75" thickBot="1" x14ac:dyDescent="0.3">
      <c r="A48" s="17" t="s">
        <v>138</v>
      </c>
      <c r="B48" s="278"/>
      <c r="C48" s="170">
        <v>6</v>
      </c>
      <c r="D48" s="3">
        <v>20</v>
      </c>
      <c r="E48" s="3"/>
      <c r="F48" s="3"/>
      <c r="G48" s="3"/>
      <c r="H48" s="3"/>
      <c r="I48" s="3"/>
      <c r="J48" s="3"/>
      <c r="K48" s="292"/>
      <c r="L48" s="3">
        <v>0.7</v>
      </c>
      <c r="M48" s="273"/>
      <c r="N48" s="4">
        <f t="shared" si="23"/>
        <v>6</v>
      </c>
      <c r="O48" s="28">
        <f t="shared" si="25"/>
        <v>120</v>
      </c>
      <c r="P48" s="66">
        <f>O48*L48*7</f>
        <v>588</v>
      </c>
    </row>
    <row r="49" spans="1:16" ht="15.75" thickBot="1" x14ac:dyDescent="0.3">
      <c r="A49" s="17" t="s">
        <v>143</v>
      </c>
      <c r="B49" s="278"/>
      <c r="C49" s="170">
        <v>4</v>
      </c>
      <c r="D49" s="3">
        <v>20</v>
      </c>
      <c r="E49" s="3"/>
      <c r="F49" s="3"/>
      <c r="G49" s="3"/>
      <c r="H49" s="3"/>
      <c r="I49" s="3"/>
      <c r="J49" s="3"/>
      <c r="K49" s="292"/>
      <c r="L49" s="3">
        <v>1</v>
      </c>
      <c r="M49" s="273"/>
      <c r="N49" s="4">
        <f t="shared" si="23"/>
        <v>4</v>
      </c>
      <c r="O49" s="28">
        <f t="shared" si="25"/>
        <v>80</v>
      </c>
      <c r="P49" s="66">
        <f>O49*L49*7</f>
        <v>560</v>
      </c>
    </row>
    <row r="50" spans="1:16" ht="15.75" thickBot="1" x14ac:dyDescent="0.3">
      <c r="A50" s="17" t="s">
        <v>158</v>
      </c>
      <c r="B50" s="278"/>
      <c r="C50" s="170">
        <v>2</v>
      </c>
      <c r="D50" s="89">
        <v>60</v>
      </c>
      <c r="E50" s="3">
        <v>1</v>
      </c>
      <c r="F50" s="89">
        <v>150</v>
      </c>
      <c r="G50" s="3">
        <v>1</v>
      </c>
      <c r="H50" s="89">
        <v>200</v>
      </c>
      <c r="I50" s="3">
        <v>1</v>
      </c>
      <c r="J50" s="89">
        <v>150</v>
      </c>
      <c r="K50" s="292"/>
      <c r="L50" s="3">
        <v>0.8</v>
      </c>
      <c r="M50" s="273"/>
      <c r="N50" s="4">
        <f t="shared" ref="N50:N51" si="26">SUM(C50,E50,G50,I50)</f>
        <v>5</v>
      </c>
      <c r="O50" s="28">
        <f t="shared" ref="O50:O51" si="27">SUM(C50*D50,E50*F50,G50*H50,I50*J50)</f>
        <v>620</v>
      </c>
      <c r="P50" s="66">
        <f>O50*L50*7</f>
        <v>3472</v>
      </c>
    </row>
    <row r="51" spans="1:16" ht="15.75" thickBot="1" x14ac:dyDescent="0.3">
      <c r="A51" s="17" t="s">
        <v>139</v>
      </c>
      <c r="B51" s="279"/>
      <c r="C51" s="170">
        <v>1</v>
      </c>
      <c r="D51" s="3">
        <v>800</v>
      </c>
      <c r="E51" s="3"/>
      <c r="F51" s="3"/>
      <c r="G51" s="3"/>
      <c r="H51" s="3"/>
      <c r="I51" s="3"/>
      <c r="J51" s="3"/>
      <c r="K51" s="292"/>
      <c r="L51" s="3">
        <v>0.3</v>
      </c>
      <c r="M51" s="273"/>
      <c r="N51" s="19">
        <f t="shared" si="26"/>
        <v>1</v>
      </c>
      <c r="O51" s="29">
        <f t="shared" si="27"/>
        <v>800</v>
      </c>
      <c r="P51" s="66">
        <f t="shared" ref="P51" si="28">O51*L51</f>
        <v>240</v>
      </c>
    </row>
    <row r="52" spans="1:16" ht="15.75" thickBot="1" x14ac:dyDescent="0.3">
      <c r="A52" s="69" t="s">
        <v>6</v>
      </c>
      <c r="B52" s="8"/>
      <c r="C52" s="70">
        <f t="shared" ref="C52:J52" si="29">SUM(C44:C51)</f>
        <v>17</v>
      </c>
      <c r="D52" s="70">
        <f t="shared" si="29"/>
        <v>1720</v>
      </c>
      <c r="E52" s="70">
        <f t="shared" si="29"/>
        <v>4</v>
      </c>
      <c r="F52" s="70">
        <f t="shared" si="29"/>
        <v>180</v>
      </c>
      <c r="G52" s="70">
        <f t="shared" si="29"/>
        <v>1</v>
      </c>
      <c r="H52" s="70">
        <f t="shared" si="29"/>
        <v>200</v>
      </c>
      <c r="I52" s="70">
        <f t="shared" si="29"/>
        <v>1</v>
      </c>
      <c r="J52" s="87">
        <f t="shared" si="29"/>
        <v>150</v>
      </c>
      <c r="K52" s="338"/>
      <c r="L52" s="85">
        <f>AVERAGE(L46:L51)</f>
        <v>0.6333333333333333</v>
      </c>
      <c r="M52" s="274"/>
      <c r="N52" s="70">
        <f>SUM(N44:N51)</f>
        <v>23</v>
      </c>
      <c r="O52" s="72">
        <f>SUM(O44:O51)</f>
        <v>2570</v>
      </c>
      <c r="P52" s="67">
        <f>SUM(P43:P51)</f>
        <v>5835</v>
      </c>
    </row>
    <row r="55" spans="1:16" ht="15.75" thickBot="1" x14ac:dyDescent="0.3"/>
    <row r="56" spans="1:16" ht="15.75" thickBot="1" x14ac:dyDescent="0.3">
      <c r="A56" s="363" t="s">
        <v>284</v>
      </c>
      <c r="B56" s="377" t="s">
        <v>0</v>
      </c>
      <c r="C56" s="376" t="s">
        <v>1</v>
      </c>
      <c r="D56" s="376"/>
      <c r="E56" s="376" t="s">
        <v>2</v>
      </c>
      <c r="F56" s="376"/>
      <c r="G56" s="376" t="s">
        <v>3</v>
      </c>
      <c r="H56" s="376"/>
      <c r="I56" s="376" t="s">
        <v>4</v>
      </c>
      <c r="J56" s="376"/>
      <c r="K56" s="366" t="s">
        <v>5</v>
      </c>
      <c r="L56" s="366"/>
      <c r="M56" s="366"/>
      <c r="N56" s="358" t="s">
        <v>6</v>
      </c>
      <c r="O56" s="358"/>
      <c r="P56" s="139" t="s">
        <v>7</v>
      </c>
    </row>
    <row r="57" spans="1:16" ht="15.75" thickBot="1" x14ac:dyDescent="0.3">
      <c r="A57" s="363"/>
      <c r="B57" s="378"/>
      <c r="C57" s="171" t="s">
        <v>8</v>
      </c>
      <c r="D57" s="171" t="s">
        <v>9</v>
      </c>
      <c r="E57" s="171" t="s">
        <v>8</v>
      </c>
      <c r="F57" s="171" t="s">
        <v>9</v>
      </c>
      <c r="G57" s="171" t="s">
        <v>8</v>
      </c>
      <c r="H57" s="171" t="s">
        <v>9</v>
      </c>
      <c r="I57" s="171" t="s">
        <v>8</v>
      </c>
      <c r="J57" s="171" t="s">
        <v>9</v>
      </c>
      <c r="K57" s="361" t="s">
        <v>10</v>
      </c>
      <c r="L57" s="361"/>
      <c r="M57" s="361"/>
      <c r="N57" s="140" t="s">
        <v>8</v>
      </c>
      <c r="O57" s="140" t="s">
        <v>9</v>
      </c>
      <c r="P57" s="141" t="s">
        <v>11</v>
      </c>
    </row>
    <row r="58" spans="1:16" ht="15.75" thickBot="1" x14ac:dyDescent="0.3">
      <c r="A58" s="17" t="s">
        <v>27</v>
      </c>
      <c r="B58" s="16"/>
      <c r="C58" s="262">
        <v>1</v>
      </c>
      <c r="D58" s="3">
        <v>800</v>
      </c>
      <c r="E58" s="3"/>
      <c r="F58" s="3"/>
      <c r="G58" s="3"/>
      <c r="H58" s="3"/>
      <c r="I58" s="3"/>
      <c r="J58" s="3"/>
      <c r="K58" s="374" t="s">
        <v>288</v>
      </c>
      <c r="L58" s="3">
        <v>0.3</v>
      </c>
      <c r="M58" s="361"/>
      <c r="N58" s="4">
        <f t="shared" ref="N58:N63" si="30">SUM(C58,E58,G58,I58)</f>
        <v>1</v>
      </c>
      <c r="O58" s="28">
        <f>SUM(C58*D58,E58*F58,G58*H58,I58*J58)</f>
        <v>800</v>
      </c>
      <c r="P58" s="66">
        <f t="shared" ref="P58" si="31">O58*L58</f>
        <v>240</v>
      </c>
    </row>
    <row r="59" spans="1:16" ht="15.75" thickBot="1" x14ac:dyDescent="0.3">
      <c r="A59" s="17" t="s">
        <v>151</v>
      </c>
      <c r="B59" s="16"/>
      <c r="C59" s="262">
        <v>3</v>
      </c>
      <c r="D59" s="3">
        <v>20</v>
      </c>
      <c r="E59" s="3">
        <v>3</v>
      </c>
      <c r="F59" s="3">
        <v>30</v>
      </c>
      <c r="G59" s="3"/>
      <c r="H59" s="3"/>
      <c r="I59" s="3"/>
      <c r="J59" s="3"/>
      <c r="K59" s="374"/>
      <c r="L59" s="3">
        <v>0.7</v>
      </c>
      <c r="M59" s="361"/>
      <c r="N59" s="4">
        <f t="shared" si="30"/>
        <v>6</v>
      </c>
      <c r="O59" s="28">
        <f t="shared" ref="O59:O63" si="32">SUM(C59*D59,E59*F59,G59*H59,I59*J59)</f>
        <v>150</v>
      </c>
      <c r="P59" s="66">
        <f>O59*L59*7</f>
        <v>735</v>
      </c>
    </row>
    <row r="60" spans="1:16" ht="15.75" thickBot="1" x14ac:dyDescent="0.3">
      <c r="A60" s="17" t="s">
        <v>138</v>
      </c>
      <c r="B60" s="16"/>
      <c r="C60" s="262">
        <v>6</v>
      </c>
      <c r="D60" s="3">
        <v>20</v>
      </c>
      <c r="E60" s="3"/>
      <c r="F60" s="3"/>
      <c r="G60" s="3"/>
      <c r="H60" s="3"/>
      <c r="I60" s="3"/>
      <c r="J60" s="3"/>
      <c r="K60" s="374"/>
      <c r="L60" s="3">
        <v>0.7</v>
      </c>
      <c r="M60" s="361"/>
      <c r="N60" s="4">
        <f t="shared" si="30"/>
        <v>6</v>
      </c>
      <c r="O60" s="28">
        <f t="shared" si="32"/>
        <v>120</v>
      </c>
      <c r="P60" s="66">
        <f>O60*L60*7</f>
        <v>588</v>
      </c>
    </row>
    <row r="61" spans="1:16" ht="15.75" thickBot="1" x14ac:dyDescent="0.3">
      <c r="A61" s="17" t="s">
        <v>149</v>
      </c>
      <c r="B61" s="16"/>
      <c r="C61" s="262">
        <v>4</v>
      </c>
      <c r="D61" s="3">
        <v>20</v>
      </c>
      <c r="E61" s="3"/>
      <c r="F61" s="3"/>
      <c r="G61" s="3"/>
      <c r="H61" s="3"/>
      <c r="I61" s="3"/>
      <c r="J61" s="3"/>
      <c r="K61" s="374"/>
      <c r="L61" s="3">
        <v>1</v>
      </c>
      <c r="M61" s="361"/>
      <c r="N61" s="4">
        <f t="shared" si="30"/>
        <v>4</v>
      </c>
      <c r="O61" s="28">
        <f t="shared" si="32"/>
        <v>80</v>
      </c>
      <c r="P61" s="66">
        <f>O61*L61*7</f>
        <v>560</v>
      </c>
    </row>
    <row r="62" spans="1:16" ht="15.75" thickBot="1" x14ac:dyDescent="0.3">
      <c r="A62" s="17" t="s">
        <v>289</v>
      </c>
      <c r="B62" s="16"/>
      <c r="C62" s="262">
        <v>1</v>
      </c>
      <c r="D62" s="89">
        <v>100</v>
      </c>
      <c r="E62" s="3">
        <v>1</v>
      </c>
      <c r="F62" s="89">
        <v>200</v>
      </c>
      <c r="G62" s="3">
        <v>1</v>
      </c>
      <c r="H62" s="89">
        <v>150</v>
      </c>
      <c r="I62" s="3"/>
      <c r="J62" s="89"/>
      <c r="K62" s="374"/>
      <c r="L62" s="3">
        <v>0.8</v>
      </c>
      <c r="M62" s="361"/>
      <c r="N62" s="4">
        <f t="shared" si="30"/>
        <v>3</v>
      </c>
      <c r="O62" s="28">
        <f t="shared" si="32"/>
        <v>450</v>
      </c>
      <c r="P62" s="66">
        <f>O62*L62*7</f>
        <v>2520</v>
      </c>
    </row>
    <row r="63" spans="1:16" ht="15.75" thickBot="1" x14ac:dyDescent="0.3">
      <c r="A63" s="17" t="s">
        <v>139</v>
      </c>
      <c r="B63" s="16"/>
      <c r="C63" s="262">
        <v>1</v>
      </c>
      <c r="D63" s="3">
        <v>800</v>
      </c>
      <c r="E63" s="3"/>
      <c r="F63" s="3"/>
      <c r="G63" s="3"/>
      <c r="H63" s="3"/>
      <c r="I63" s="3"/>
      <c r="J63" s="3"/>
      <c r="K63" s="374"/>
      <c r="L63" s="3">
        <v>0.3</v>
      </c>
      <c r="M63" s="361"/>
      <c r="N63" s="19">
        <f t="shared" si="30"/>
        <v>1</v>
      </c>
      <c r="O63" s="29">
        <f t="shared" si="32"/>
        <v>800</v>
      </c>
      <c r="P63" s="66">
        <f t="shared" ref="P63" si="33">O63*L63</f>
        <v>240</v>
      </c>
    </row>
    <row r="64" spans="1:16" ht="15.75" thickBot="1" x14ac:dyDescent="0.3">
      <c r="A64" s="142" t="s">
        <v>6</v>
      </c>
      <c r="B64" s="143"/>
      <c r="C64" s="147">
        <f t="shared" ref="C64:J64" si="34">SUM(C58:C63)</f>
        <v>16</v>
      </c>
      <c r="D64" s="147">
        <f t="shared" si="34"/>
        <v>1760</v>
      </c>
      <c r="E64" s="147">
        <f t="shared" si="34"/>
        <v>4</v>
      </c>
      <c r="F64" s="147">
        <f t="shared" si="34"/>
        <v>230</v>
      </c>
      <c r="G64" s="147">
        <f t="shared" si="34"/>
        <v>1</v>
      </c>
      <c r="H64" s="147">
        <f t="shared" si="34"/>
        <v>150</v>
      </c>
      <c r="I64" s="147">
        <f t="shared" si="34"/>
        <v>0</v>
      </c>
      <c r="J64" s="147">
        <f t="shared" si="34"/>
        <v>0</v>
      </c>
      <c r="K64" s="374"/>
      <c r="L64" s="148"/>
      <c r="M64" s="361"/>
      <c r="N64" s="147">
        <f>SUM(N58:N63)</f>
        <v>21</v>
      </c>
      <c r="O64" s="70">
        <f>SUM(O58:O63)</f>
        <v>2400</v>
      </c>
      <c r="P64" s="145">
        <f>SUM(P58:P63)</f>
        <v>4883</v>
      </c>
    </row>
    <row r="67" spans="1:16" ht="15.75" x14ac:dyDescent="0.25">
      <c r="A67" s="304" t="s">
        <v>42</v>
      </c>
      <c r="B67" s="305"/>
      <c r="C67" s="357">
        <f>SUM(P30)</f>
        <v>8352.2622222222235</v>
      </c>
      <c r="D67" s="356"/>
    </row>
    <row r="68" spans="1:16" ht="15.75" x14ac:dyDescent="0.25">
      <c r="A68" s="304" t="s">
        <v>43</v>
      </c>
      <c r="B68" s="305"/>
      <c r="C68" s="357">
        <f>SUM(P13,P40,P52,P64)</f>
        <v>21593</v>
      </c>
      <c r="D68" s="356"/>
    </row>
    <row r="69" spans="1:16" ht="15.75" x14ac:dyDescent="0.25">
      <c r="A69" s="306" t="s">
        <v>49</v>
      </c>
      <c r="B69" s="307"/>
      <c r="C69" s="355">
        <f>SUM(C67,C68)</f>
        <v>29945.262222222223</v>
      </c>
      <c r="D69" s="356"/>
    </row>
    <row r="71" spans="1:16" ht="21.75" thickBot="1" x14ac:dyDescent="0.4">
      <c r="A71" s="303" t="s">
        <v>155</v>
      </c>
      <c r="B71" s="337"/>
      <c r="C71" s="337"/>
      <c r="D71" s="337"/>
      <c r="E71" s="337"/>
      <c r="F71" s="337"/>
      <c r="G71" s="337"/>
      <c r="H71" s="337"/>
      <c r="I71" s="75"/>
      <c r="J71" s="76" t="s">
        <v>40</v>
      </c>
      <c r="K71" s="75"/>
      <c r="L71" s="335" t="s">
        <v>246</v>
      </c>
      <c r="M71" s="336"/>
      <c r="N71" s="336"/>
      <c r="O71" s="336"/>
      <c r="P71" s="336"/>
    </row>
    <row r="72" spans="1:16" ht="15.75" thickBot="1" x14ac:dyDescent="0.3">
      <c r="A72" s="275" t="s">
        <v>171</v>
      </c>
      <c r="B72" s="277"/>
      <c r="C72" s="281" t="s">
        <v>1</v>
      </c>
      <c r="D72" s="282"/>
      <c r="E72" s="281" t="s">
        <v>2</v>
      </c>
      <c r="F72" s="282"/>
      <c r="G72" s="281" t="s">
        <v>3</v>
      </c>
      <c r="H72" s="282"/>
      <c r="I72" s="281" t="s">
        <v>4</v>
      </c>
      <c r="J72" s="283"/>
      <c r="K72" s="294" t="s">
        <v>5</v>
      </c>
      <c r="L72" s="294"/>
      <c r="M72" s="294"/>
      <c r="N72" s="286" t="s">
        <v>6</v>
      </c>
      <c r="O72" s="286"/>
      <c r="P72" s="65" t="s">
        <v>7</v>
      </c>
    </row>
    <row r="73" spans="1:16" ht="15.75" thickBot="1" x14ac:dyDescent="0.3">
      <c r="A73" s="276"/>
      <c r="B73" s="278"/>
      <c r="C73" s="172" t="s">
        <v>8</v>
      </c>
      <c r="D73" s="3" t="s">
        <v>12</v>
      </c>
      <c r="E73" s="3" t="s">
        <v>8</v>
      </c>
      <c r="F73" s="3" t="s">
        <v>12</v>
      </c>
      <c r="G73" s="3" t="s">
        <v>8</v>
      </c>
      <c r="H73" s="3" t="s">
        <v>12</v>
      </c>
      <c r="I73" s="3" t="s">
        <v>8</v>
      </c>
      <c r="J73" s="3" t="s">
        <v>12</v>
      </c>
      <c r="K73" s="295" t="s">
        <v>13</v>
      </c>
      <c r="L73" s="296"/>
      <c r="M73" s="297"/>
      <c r="N73" s="4" t="s">
        <v>8</v>
      </c>
      <c r="O73" s="28" t="s">
        <v>12</v>
      </c>
      <c r="P73" s="66" t="s">
        <v>11</v>
      </c>
    </row>
    <row r="74" spans="1:16" ht="15.75" thickBot="1" x14ac:dyDescent="0.3">
      <c r="A74" s="17" t="s">
        <v>27</v>
      </c>
      <c r="B74" s="278"/>
      <c r="C74" s="172">
        <v>1</v>
      </c>
      <c r="D74" s="3">
        <v>800</v>
      </c>
      <c r="E74" s="3"/>
      <c r="F74" s="3"/>
      <c r="G74" s="3"/>
      <c r="H74" s="3"/>
      <c r="I74" s="3"/>
      <c r="J74" s="3"/>
      <c r="K74" s="291" t="s">
        <v>265</v>
      </c>
      <c r="L74" s="3">
        <v>0.3</v>
      </c>
      <c r="M74" s="272"/>
      <c r="N74" s="4">
        <f t="shared" ref="N74:N78" si="35">SUM(C74,E74,G74,I74)</f>
        <v>1</v>
      </c>
      <c r="O74" s="28">
        <f>SUM(C74*D74,E74*F74,G74*H74,I74*J74)</f>
        <v>800</v>
      </c>
      <c r="P74" s="66">
        <f t="shared" ref="P74" si="36">O74*L74</f>
        <v>240</v>
      </c>
    </row>
    <row r="75" spans="1:16" ht="15.75" thickBot="1" x14ac:dyDescent="0.3">
      <c r="A75" s="17" t="s">
        <v>28</v>
      </c>
      <c r="B75" s="278"/>
      <c r="C75" s="172">
        <v>3</v>
      </c>
      <c r="D75" s="3">
        <v>30</v>
      </c>
      <c r="E75" s="3">
        <v>3</v>
      </c>
      <c r="F75" s="3">
        <v>30</v>
      </c>
      <c r="G75" s="3">
        <v>3</v>
      </c>
      <c r="H75" s="3">
        <v>30</v>
      </c>
      <c r="I75" s="3"/>
      <c r="J75" s="3"/>
      <c r="K75" s="292"/>
      <c r="L75" s="3">
        <v>0.7</v>
      </c>
      <c r="M75" s="273"/>
      <c r="N75" s="4">
        <f t="shared" si="35"/>
        <v>9</v>
      </c>
      <c r="O75" s="28">
        <f t="shared" ref="O75:O78" si="37">SUM(C75*D75,E75*F75,G75*H75,I75*J75)</f>
        <v>270</v>
      </c>
      <c r="P75" s="66">
        <f>O75*L75*7</f>
        <v>1323</v>
      </c>
    </row>
    <row r="76" spans="1:16" ht="15.75" thickBot="1" x14ac:dyDescent="0.3">
      <c r="A76" s="17" t="s">
        <v>120</v>
      </c>
      <c r="B76" s="278"/>
      <c r="C76" s="172">
        <v>3</v>
      </c>
      <c r="D76" s="3">
        <v>30</v>
      </c>
      <c r="E76" s="3">
        <v>3</v>
      </c>
      <c r="F76" s="3">
        <v>30</v>
      </c>
      <c r="G76" s="3"/>
      <c r="H76" s="3"/>
      <c r="I76" s="3"/>
      <c r="J76" s="3"/>
      <c r="K76" s="292"/>
      <c r="L76" s="3">
        <v>0.7</v>
      </c>
      <c r="M76" s="273"/>
      <c r="N76" s="4">
        <f t="shared" si="35"/>
        <v>6</v>
      </c>
      <c r="O76" s="28">
        <f t="shared" si="37"/>
        <v>180</v>
      </c>
      <c r="P76" s="66">
        <f>O76*L76*7</f>
        <v>881.99999999999989</v>
      </c>
    </row>
    <row r="77" spans="1:16" ht="15.75" thickBot="1" x14ac:dyDescent="0.3">
      <c r="A77" s="17" t="s">
        <v>130</v>
      </c>
      <c r="B77" s="278"/>
      <c r="C77" s="172">
        <v>2</v>
      </c>
      <c r="D77" s="3">
        <v>20</v>
      </c>
      <c r="E77" s="3">
        <v>2</v>
      </c>
      <c r="F77" s="3">
        <v>20</v>
      </c>
      <c r="G77" s="3">
        <v>2</v>
      </c>
      <c r="H77" s="3">
        <v>20</v>
      </c>
      <c r="I77" s="3"/>
      <c r="J77" s="3"/>
      <c r="K77" s="292"/>
      <c r="L77" s="3">
        <v>0.7</v>
      </c>
      <c r="M77" s="273"/>
      <c r="N77" s="4">
        <f t="shared" si="35"/>
        <v>6</v>
      </c>
      <c r="O77" s="28">
        <f t="shared" si="37"/>
        <v>120</v>
      </c>
      <c r="P77" s="66">
        <f>O77*L77*7</f>
        <v>588</v>
      </c>
    </row>
    <row r="78" spans="1:16" ht="15.75" thickBot="1" x14ac:dyDescent="0.3">
      <c r="A78" s="17" t="s">
        <v>160</v>
      </c>
      <c r="B78" s="278"/>
      <c r="C78" s="172">
        <v>2</v>
      </c>
      <c r="D78" s="3">
        <v>50</v>
      </c>
      <c r="E78" s="3">
        <v>1</v>
      </c>
      <c r="F78" s="3">
        <v>120</v>
      </c>
      <c r="G78" s="3">
        <v>1</v>
      </c>
      <c r="H78" s="3">
        <v>120</v>
      </c>
      <c r="I78" s="3">
        <v>1</v>
      </c>
      <c r="J78" s="3">
        <v>200</v>
      </c>
      <c r="K78" s="292"/>
      <c r="L78" s="3">
        <v>0.95</v>
      </c>
      <c r="M78" s="273"/>
      <c r="N78" s="4">
        <f t="shared" si="35"/>
        <v>5</v>
      </c>
      <c r="O78" s="28">
        <f t="shared" si="37"/>
        <v>540</v>
      </c>
      <c r="P78" s="66">
        <f>O78*L78*7</f>
        <v>3591</v>
      </c>
    </row>
    <row r="79" spans="1:16" ht="15.75" thickBot="1" x14ac:dyDescent="0.3">
      <c r="A79" s="17" t="s">
        <v>142</v>
      </c>
      <c r="B79" s="278"/>
      <c r="C79" s="172"/>
      <c r="D79" s="3"/>
      <c r="E79" s="3"/>
      <c r="F79" s="3"/>
      <c r="G79" s="3"/>
      <c r="H79" s="3"/>
      <c r="I79" s="3"/>
      <c r="J79" s="3"/>
      <c r="K79" s="292"/>
      <c r="L79" s="3"/>
      <c r="M79" s="273"/>
      <c r="N79" s="4"/>
      <c r="O79" s="28"/>
      <c r="P79" s="66">
        <v>400</v>
      </c>
    </row>
    <row r="80" spans="1:16" ht="15.75" thickBot="1" x14ac:dyDescent="0.3">
      <c r="A80" s="17" t="s">
        <v>30</v>
      </c>
      <c r="B80" s="279"/>
      <c r="C80" s="172">
        <v>1</v>
      </c>
      <c r="D80" s="3">
        <v>800</v>
      </c>
      <c r="E80" s="3"/>
      <c r="F80" s="3"/>
      <c r="G80" s="3"/>
      <c r="H80" s="3"/>
      <c r="I80" s="3"/>
      <c r="J80" s="3"/>
      <c r="K80" s="292"/>
      <c r="L80" s="3">
        <v>0.3</v>
      </c>
      <c r="M80" s="273"/>
      <c r="N80" s="19">
        <f t="shared" ref="N80" si="38">SUM(C80,E80,G80,I80)</f>
        <v>1</v>
      </c>
      <c r="O80" s="29">
        <f t="shared" ref="O80" si="39">SUM(C80*D80,E80*F80,G80*H80,I80*J80)</f>
        <v>800</v>
      </c>
      <c r="P80" s="66">
        <f t="shared" ref="P80" si="40">O80*L80</f>
        <v>240</v>
      </c>
    </row>
    <row r="81" spans="1:16" ht="15.75" thickBot="1" x14ac:dyDescent="0.3">
      <c r="A81" s="69" t="s">
        <v>6</v>
      </c>
      <c r="B81" s="8"/>
      <c r="C81" s="70">
        <f t="shared" ref="C81:J81" si="41">SUM(C72:C80)</f>
        <v>12</v>
      </c>
      <c r="D81" s="70">
        <f t="shared" si="41"/>
        <v>1730</v>
      </c>
      <c r="E81" s="70">
        <f t="shared" si="41"/>
        <v>9</v>
      </c>
      <c r="F81" s="70">
        <f t="shared" si="41"/>
        <v>200</v>
      </c>
      <c r="G81" s="70">
        <f t="shared" si="41"/>
        <v>6</v>
      </c>
      <c r="H81" s="70">
        <f t="shared" si="41"/>
        <v>170</v>
      </c>
      <c r="I81" s="70">
        <f t="shared" si="41"/>
        <v>1</v>
      </c>
      <c r="J81" s="87">
        <f t="shared" si="41"/>
        <v>200</v>
      </c>
      <c r="K81" s="338"/>
      <c r="L81" s="85">
        <f>AVERAGE(L74:L80)</f>
        <v>0.60833333333333328</v>
      </c>
      <c r="M81" s="274"/>
      <c r="N81" s="70">
        <f>SUM(N72:N80)</f>
        <v>28</v>
      </c>
      <c r="O81" s="72">
        <f>SUM(O72:O80)</f>
        <v>2710</v>
      </c>
      <c r="P81" s="67">
        <f>SUM(P72:P80)</f>
        <v>7264</v>
      </c>
    </row>
    <row r="82" spans="1:16" x14ac:dyDescent="0.25">
      <c r="A82" s="174" t="s">
        <v>38</v>
      </c>
      <c r="B82" s="406" t="s">
        <v>291</v>
      </c>
      <c r="C82" s="407"/>
      <c r="D82" s="407"/>
      <c r="E82" s="407"/>
      <c r="F82" s="407"/>
      <c r="G82" s="407"/>
      <c r="H82" s="407"/>
      <c r="I82" s="407"/>
      <c r="J82" s="407"/>
      <c r="K82" s="407"/>
      <c r="L82" s="407"/>
      <c r="M82" s="407"/>
      <c r="N82" s="407"/>
      <c r="O82" s="407"/>
      <c r="P82" s="407"/>
    </row>
    <row r="83" spans="1:16" ht="15.75" thickBot="1" x14ac:dyDescent="0.3"/>
    <row r="84" spans="1:16" ht="15.75" thickBot="1" x14ac:dyDescent="0.3">
      <c r="A84" s="363" t="s">
        <v>132</v>
      </c>
      <c r="B84" s="377" t="s">
        <v>0</v>
      </c>
      <c r="C84" s="376" t="s">
        <v>1</v>
      </c>
      <c r="D84" s="376"/>
      <c r="E84" s="376" t="s">
        <v>2</v>
      </c>
      <c r="F84" s="376"/>
      <c r="G84" s="376" t="s">
        <v>3</v>
      </c>
      <c r="H84" s="376"/>
      <c r="I84" s="376" t="s">
        <v>4</v>
      </c>
      <c r="J84" s="376"/>
      <c r="K84" s="366" t="s">
        <v>5</v>
      </c>
      <c r="L84" s="366"/>
      <c r="M84" s="366"/>
      <c r="N84" s="358" t="s">
        <v>6</v>
      </c>
      <c r="O84" s="358"/>
      <c r="P84" s="139" t="s">
        <v>7</v>
      </c>
    </row>
    <row r="85" spans="1:16" ht="15.75" thickBot="1" x14ac:dyDescent="0.3">
      <c r="A85" s="363"/>
      <c r="B85" s="378"/>
      <c r="C85" s="173" t="s">
        <v>8</v>
      </c>
      <c r="D85" s="173" t="s">
        <v>9</v>
      </c>
      <c r="E85" s="173" t="s">
        <v>8</v>
      </c>
      <c r="F85" s="173" t="s">
        <v>9</v>
      </c>
      <c r="G85" s="173" t="s">
        <v>8</v>
      </c>
      <c r="H85" s="173" t="s">
        <v>9</v>
      </c>
      <c r="I85" s="173" t="s">
        <v>8</v>
      </c>
      <c r="J85" s="173" t="s">
        <v>9</v>
      </c>
      <c r="K85" s="361" t="s">
        <v>10</v>
      </c>
      <c r="L85" s="361"/>
      <c r="M85" s="361"/>
      <c r="N85" s="140" t="s">
        <v>8</v>
      </c>
      <c r="O85" s="140" t="s">
        <v>9</v>
      </c>
      <c r="P85" s="141" t="s">
        <v>11</v>
      </c>
    </row>
    <row r="86" spans="1:16" ht="15.75" thickBot="1" x14ac:dyDescent="0.3">
      <c r="A86" s="18" t="s">
        <v>18</v>
      </c>
      <c r="B86" s="16">
        <v>60</v>
      </c>
      <c r="C86" s="173">
        <v>5</v>
      </c>
      <c r="D86" s="173">
        <v>30</v>
      </c>
      <c r="E86" s="173">
        <v>4</v>
      </c>
      <c r="F86" s="173">
        <v>50</v>
      </c>
      <c r="G86" s="173">
        <v>4</v>
      </c>
      <c r="H86" s="173">
        <v>50</v>
      </c>
      <c r="I86" s="173">
        <v>4</v>
      </c>
      <c r="J86" s="173">
        <v>50</v>
      </c>
      <c r="K86" s="374" t="s">
        <v>162</v>
      </c>
      <c r="L86" s="146">
        <f>SUM(D86/B86,F86/B86,H86/B86,J86/B86)/4</f>
        <v>0.75000000000000011</v>
      </c>
      <c r="M86" s="361"/>
      <c r="N86" s="140">
        <f t="shared" ref="N86:N90" si="42">SUM(C86,E86,G86,I86)</f>
        <v>17</v>
      </c>
      <c r="O86" s="140">
        <f t="shared" ref="O86:O90" si="43">SUM(C86*D86,E86*F86,G86*H86,I86*J86)</f>
        <v>750</v>
      </c>
      <c r="P86" s="141">
        <f t="shared" ref="P86:P90" si="44">O86*L86</f>
        <v>562.50000000000011</v>
      </c>
    </row>
    <row r="87" spans="1:16" ht="15.75" thickBot="1" x14ac:dyDescent="0.3">
      <c r="A87" s="18" t="s">
        <v>97</v>
      </c>
      <c r="B87" s="16">
        <v>60</v>
      </c>
      <c r="C87" s="173">
        <v>7</v>
      </c>
      <c r="D87" s="173">
        <v>50</v>
      </c>
      <c r="E87" s="173">
        <v>7</v>
      </c>
      <c r="F87" s="173">
        <v>50</v>
      </c>
      <c r="G87" s="173">
        <v>7</v>
      </c>
      <c r="H87" s="173">
        <v>50</v>
      </c>
      <c r="I87" s="173"/>
      <c r="J87" s="173"/>
      <c r="K87" s="374"/>
      <c r="L87" s="146">
        <f>SUM(D87/B87,F87/B87,H87/B87,J87/B87)/3</f>
        <v>0.83333333333333337</v>
      </c>
      <c r="M87" s="361"/>
      <c r="N87" s="140">
        <f t="shared" si="42"/>
        <v>21</v>
      </c>
      <c r="O87" s="140">
        <f t="shared" si="43"/>
        <v>1050</v>
      </c>
      <c r="P87" s="141">
        <f t="shared" si="44"/>
        <v>875</v>
      </c>
    </row>
    <row r="88" spans="1:16" ht="15.75" thickBot="1" x14ac:dyDescent="0.3">
      <c r="A88" s="18" t="s">
        <v>78</v>
      </c>
      <c r="B88" s="16">
        <v>20</v>
      </c>
      <c r="C88" s="173">
        <v>8</v>
      </c>
      <c r="D88" s="173">
        <v>10</v>
      </c>
      <c r="E88" s="173">
        <v>8</v>
      </c>
      <c r="F88" s="173">
        <v>12</v>
      </c>
      <c r="G88" s="173">
        <v>8</v>
      </c>
      <c r="H88" s="173">
        <v>14</v>
      </c>
      <c r="I88" s="173">
        <v>6</v>
      </c>
      <c r="J88" s="173">
        <v>14</v>
      </c>
      <c r="K88" s="374"/>
      <c r="L88" s="146">
        <f>SUM(D88/B88,F88/B88,H88/B88,J88/B88)/4</f>
        <v>0.625</v>
      </c>
      <c r="M88" s="361"/>
      <c r="N88" s="140">
        <f t="shared" si="42"/>
        <v>30</v>
      </c>
      <c r="O88" s="140">
        <f t="shared" si="43"/>
        <v>372</v>
      </c>
      <c r="P88" s="141">
        <f t="shared" si="44"/>
        <v>232.5</v>
      </c>
    </row>
    <row r="89" spans="1:16" ht="15.75" thickBot="1" x14ac:dyDescent="0.3">
      <c r="A89" s="18" t="s">
        <v>191</v>
      </c>
      <c r="B89" s="16">
        <v>40</v>
      </c>
      <c r="C89" s="173">
        <v>8</v>
      </c>
      <c r="D89" s="173">
        <v>30</v>
      </c>
      <c r="E89" s="173">
        <v>8</v>
      </c>
      <c r="F89" s="173">
        <v>30</v>
      </c>
      <c r="G89" s="173">
        <v>8</v>
      </c>
      <c r="H89" s="173">
        <v>30</v>
      </c>
      <c r="I89" s="173"/>
      <c r="J89" s="173"/>
      <c r="K89" s="374"/>
      <c r="L89" s="146">
        <f>SUM(D89/B89,F89/B89,H89/B89,J89/B89)/3</f>
        <v>0.75</v>
      </c>
      <c r="M89" s="361"/>
      <c r="N89" s="140">
        <f t="shared" si="42"/>
        <v>24</v>
      </c>
      <c r="O89" s="140">
        <f t="shared" si="43"/>
        <v>720</v>
      </c>
      <c r="P89" s="141">
        <f t="shared" si="44"/>
        <v>540</v>
      </c>
    </row>
    <row r="90" spans="1:16" ht="15.75" thickBot="1" x14ac:dyDescent="0.3">
      <c r="A90" s="18" t="s">
        <v>20</v>
      </c>
      <c r="B90" s="16">
        <v>85</v>
      </c>
      <c r="C90" s="173">
        <v>8</v>
      </c>
      <c r="D90" s="173">
        <v>50</v>
      </c>
      <c r="E90" s="173">
        <v>6</v>
      </c>
      <c r="F90" s="173">
        <v>70</v>
      </c>
      <c r="G90" s="173">
        <v>6</v>
      </c>
      <c r="H90" s="173">
        <v>70</v>
      </c>
      <c r="I90" s="173">
        <v>6</v>
      </c>
      <c r="J90" s="173">
        <v>70</v>
      </c>
      <c r="K90" s="374"/>
      <c r="L90" s="146">
        <f>SUM(D90/B90,F90/B90,H90/B90,J90/B90)/4</f>
        <v>0.76470588235294112</v>
      </c>
      <c r="M90" s="361"/>
      <c r="N90" s="140">
        <f t="shared" si="42"/>
        <v>26</v>
      </c>
      <c r="O90" s="140">
        <f t="shared" si="43"/>
        <v>1660</v>
      </c>
      <c r="P90" s="141">
        <f t="shared" si="44"/>
        <v>1269.4117647058822</v>
      </c>
    </row>
    <row r="91" spans="1:16" ht="15.75" thickBot="1" x14ac:dyDescent="0.3">
      <c r="A91" s="18" t="s">
        <v>292</v>
      </c>
      <c r="B91" s="16"/>
      <c r="C91" s="173"/>
      <c r="D91" s="173"/>
      <c r="E91" s="173"/>
      <c r="F91" s="173"/>
      <c r="G91" s="173"/>
      <c r="H91" s="173"/>
      <c r="I91" s="173"/>
      <c r="J91" s="173"/>
      <c r="K91" s="374"/>
      <c r="L91" s="146"/>
      <c r="M91" s="361"/>
      <c r="N91" s="140"/>
      <c r="O91" s="140"/>
      <c r="P91" s="141">
        <v>300</v>
      </c>
    </row>
    <row r="92" spans="1:16" ht="15.75" thickBot="1" x14ac:dyDescent="0.3">
      <c r="A92" s="18" t="s">
        <v>298</v>
      </c>
      <c r="B92" s="16">
        <v>20</v>
      </c>
      <c r="C92" s="173">
        <v>10</v>
      </c>
      <c r="D92" s="173">
        <v>14</v>
      </c>
      <c r="E92" s="173">
        <v>10</v>
      </c>
      <c r="F92" s="173">
        <v>14</v>
      </c>
      <c r="G92" s="173">
        <v>10</v>
      </c>
      <c r="H92" s="173">
        <v>14</v>
      </c>
      <c r="I92" s="173"/>
      <c r="J92" s="173"/>
      <c r="K92" s="374"/>
      <c r="L92" s="146">
        <f>SUM(D92/B92,F92/B92,H92/B92,J92/B92)/3</f>
        <v>0.69999999999999984</v>
      </c>
      <c r="M92" s="361"/>
      <c r="N92" s="140">
        <f t="shared" ref="N92" si="45">SUM(C92,E92,G92,I92)</f>
        <v>30</v>
      </c>
      <c r="O92" s="140">
        <f t="shared" ref="O92" si="46">SUM(C92*D92,E92*F92,G92*H92,I92*J92)</f>
        <v>420</v>
      </c>
      <c r="P92" s="141">
        <f t="shared" ref="P92" si="47">O92*L92</f>
        <v>293.99999999999994</v>
      </c>
    </row>
    <row r="93" spans="1:16" ht="15.75" thickBot="1" x14ac:dyDescent="0.3">
      <c r="A93" s="18" t="s">
        <v>134</v>
      </c>
      <c r="B93" s="16"/>
      <c r="C93" s="173"/>
      <c r="D93" s="173"/>
      <c r="E93" s="173"/>
      <c r="F93" s="173"/>
      <c r="G93" s="173"/>
      <c r="H93" s="173"/>
      <c r="I93" s="173"/>
      <c r="J93" s="173"/>
      <c r="K93" s="374"/>
      <c r="L93" s="146"/>
      <c r="M93" s="361"/>
      <c r="N93" s="140"/>
      <c r="O93" s="140"/>
      <c r="P93" s="141">
        <v>400</v>
      </c>
    </row>
    <row r="94" spans="1:16" ht="15.75" thickBot="1" x14ac:dyDescent="0.3">
      <c r="A94" s="18"/>
      <c r="B94" s="16"/>
      <c r="C94" s="173"/>
      <c r="D94" s="173"/>
      <c r="E94" s="173"/>
      <c r="F94" s="173"/>
      <c r="G94" s="173"/>
      <c r="H94" s="173"/>
      <c r="I94" s="173"/>
      <c r="J94" s="173"/>
      <c r="K94" s="374"/>
      <c r="L94" s="146"/>
      <c r="M94" s="361"/>
      <c r="N94" s="140"/>
      <c r="O94" s="140"/>
      <c r="P94" s="141"/>
    </row>
    <row r="95" spans="1:16" ht="15.75" thickBot="1" x14ac:dyDescent="0.3">
      <c r="A95" s="142" t="s">
        <v>6</v>
      </c>
      <c r="B95" s="143"/>
      <c r="C95" s="147">
        <f t="shared" ref="C95:J95" si="48">SUM(C86:C94)</f>
        <v>46</v>
      </c>
      <c r="D95" s="147">
        <f t="shared" si="48"/>
        <v>184</v>
      </c>
      <c r="E95" s="147">
        <f t="shared" si="48"/>
        <v>43</v>
      </c>
      <c r="F95" s="147">
        <f t="shared" si="48"/>
        <v>226</v>
      </c>
      <c r="G95" s="147">
        <f t="shared" si="48"/>
        <v>43</v>
      </c>
      <c r="H95" s="147">
        <f t="shared" si="48"/>
        <v>228</v>
      </c>
      <c r="I95" s="147">
        <f t="shared" si="48"/>
        <v>16</v>
      </c>
      <c r="J95" s="147">
        <f t="shared" si="48"/>
        <v>134</v>
      </c>
      <c r="K95" s="374"/>
      <c r="L95" s="148">
        <f>AVERAGE(L86:L94)</f>
        <v>0.73717320261437902</v>
      </c>
      <c r="M95" s="361"/>
      <c r="N95" s="147">
        <f>SUM(N86:N94)</f>
        <v>148</v>
      </c>
      <c r="O95" s="70">
        <f>SUM(O86:O94)</f>
        <v>4972</v>
      </c>
      <c r="P95" s="145">
        <f>SUM(P86:P94)</f>
        <v>4473.411764705882</v>
      </c>
    </row>
    <row r="97" spans="1:16" ht="15.75" thickBot="1" x14ac:dyDescent="0.3"/>
    <row r="98" spans="1:16" ht="15.75" thickBot="1" x14ac:dyDescent="0.3">
      <c r="A98" s="363" t="s">
        <v>172</v>
      </c>
      <c r="B98" s="364"/>
      <c r="C98" s="365" t="s">
        <v>1</v>
      </c>
      <c r="D98" s="365"/>
      <c r="E98" s="365" t="s">
        <v>2</v>
      </c>
      <c r="F98" s="365"/>
      <c r="G98" s="365" t="s">
        <v>3</v>
      </c>
      <c r="H98" s="365"/>
      <c r="I98" s="365" t="s">
        <v>4</v>
      </c>
      <c r="J98" s="365"/>
      <c r="K98" s="366" t="s">
        <v>5</v>
      </c>
      <c r="L98" s="366"/>
      <c r="M98" s="366"/>
      <c r="N98" s="358" t="s">
        <v>6</v>
      </c>
      <c r="O98" s="358"/>
      <c r="P98" s="182" t="s">
        <v>7</v>
      </c>
    </row>
    <row r="99" spans="1:16" ht="15.75" thickBot="1" x14ac:dyDescent="0.3">
      <c r="A99" s="363"/>
      <c r="B99" s="364"/>
      <c r="C99" s="176" t="s">
        <v>8</v>
      </c>
      <c r="D99" s="176" t="s">
        <v>12</v>
      </c>
      <c r="E99" s="176" t="s">
        <v>8</v>
      </c>
      <c r="F99" s="176" t="s">
        <v>12</v>
      </c>
      <c r="G99" s="176" t="s">
        <v>8</v>
      </c>
      <c r="H99" s="176" t="s">
        <v>12</v>
      </c>
      <c r="I99" s="176" t="s">
        <v>8</v>
      </c>
      <c r="J99" s="176" t="s">
        <v>12</v>
      </c>
      <c r="K99" s="361" t="s">
        <v>13</v>
      </c>
      <c r="L99" s="361"/>
      <c r="M99" s="361"/>
      <c r="N99" s="140" t="s">
        <v>8</v>
      </c>
      <c r="O99" s="140" t="s">
        <v>12</v>
      </c>
      <c r="P99" s="183" t="s">
        <v>11</v>
      </c>
    </row>
    <row r="100" spans="1:16" ht="15.75" thickBot="1" x14ac:dyDescent="0.3">
      <c r="A100" s="18" t="s">
        <v>294</v>
      </c>
      <c r="B100" s="364"/>
      <c r="C100" s="176"/>
      <c r="D100" s="176"/>
      <c r="E100" s="176"/>
      <c r="F100" s="176"/>
      <c r="G100" s="176"/>
      <c r="H100" s="176"/>
      <c r="I100" s="176"/>
      <c r="J100" s="176"/>
      <c r="K100" s="367"/>
      <c r="L100" s="176"/>
      <c r="M100" s="361"/>
      <c r="N100" s="140"/>
      <c r="O100" s="140"/>
      <c r="P100" s="183">
        <v>500</v>
      </c>
    </row>
    <row r="101" spans="1:16" ht="15.75" thickBot="1" x14ac:dyDescent="0.3">
      <c r="A101" s="18" t="s">
        <v>295</v>
      </c>
      <c r="B101" s="364"/>
      <c r="C101" s="176">
        <v>2</v>
      </c>
      <c r="D101" s="176">
        <v>30</v>
      </c>
      <c r="E101" s="176">
        <v>2</v>
      </c>
      <c r="F101" s="176">
        <v>60</v>
      </c>
      <c r="G101" s="176">
        <v>1</v>
      </c>
      <c r="H101" s="176">
        <v>120</v>
      </c>
      <c r="I101" s="176">
        <v>1</v>
      </c>
      <c r="J101" s="176">
        <v>150</v>
      </c>
      <c r="K101" s="367"/>
      <c r="L101" s="176">
        <v>0.85</v>
      </c>
      <c r="M101" s="361"/>
      <c r="N101" s="4">
        <f t="shared" ref="N101" si="49">SUM(C101,E101,G101,I101)</f>
        <v>6</v>
      </c>
      <c r="O101" s="28">
        <f t="shared" ref="O101" si="50">SUM(C101*D101,E101*F101,G101*H101,I101*J101)</f>
        <v>450</v>
      </c>
      <c r="P101" s="66">
        <f>O101*L101*7</f>
        <v>2677.5</v>
      </c>
    </row>
    <row r="102" spans="1:16" ht="15.75" thickBot="1" x14ac:dyDescent="0.3">
      <c r="A102" s="18" t="s">
        <v>296</v>
      </c>
      <c r="B102" s="364"/>
      <c r="C102" s="176"/>
      <c r="D102" s="176"/>
      <c r="E102" s="176"/>
      <c r="F102" s="176"/>
      <c r="G102" s="176"/>
      <c r="H102" s="176"/>
      <c r="I102" s="176"/>
      <c r="J102" s="176"/>
      <c r="K102" s="367"/>
      <c r="L102" s="176"/>
      <c r="M102" s="361"/>
      <c r="N102" s="140"/>
      <c r="O102" s="140"/>
      <c r="P102" s="183">
        <v>600</v>
      </c>
    </row>
    <row r="103" spans="1:16" x14ac:dyDescent="0.25">
      <c r="A103" s="177" t="s">
        <v>6</v>
      </c>
      <c r="B103" s="178"/>
      <c r="C103" s="179">
        <f t="shared" ref="C103:J103" si="51">SUM(C98:C102)</f>
        <v>2</v>
      </c>
      <c r="D103" s="179">
        <f t="shared" si="51"/>
        <v>30</v>
      </c>
      <c r="E103" s="179">
        <f t="shared" si="51"/>
        <v>2</v>
      </c>
      <c r="F103" s="179">
        <f t="shared" si="51"/>
        <v>60</v>
      </c>
      <c r="G103" s="179">
        <f t="shared" si="51"/>
        <v>1</v>
      </c>
      <c r="H103" s="179">
        <f t="shared" si="51"/>
        <v>120</v>
      </c>
      <c r="I103" s="179">
        <f t="shared" si="51"/>
        <v>1</v>
      </c>
      <c r="J103" s="179">
        <f t="shared" si="51"/>
        <v>150</v>
      </c>
      <c r="K103" s="403"/>
      <c r="L103" s="180"/>
      <c r="M103" s="404"/>
      <c r="N103" s="179">
        <f>SUM(N98:N102)</f>
        <v>6</v>
      </c>
      <c r="O103" s="179">
        <f>SUM(O98:O102)</f>
        <v>450</v>
      </c>
      <c r="P103" s="184">
        <f>SUM(P98:P102)</f>
        <v>3777.5</v>
      </c>
    </row>
    <row r="104" spans="1:16" ht="12.75" customHeight="1" x14ac:dyDescent="0.25">
      <c r="A104" s="181" t="s">
        <v>38</v>
      </c>
      <c r="B104" s="408" t="s">
        <v>321</v>
      </c>
      <c r="C104" s="409"/>
      <c r="D104" s="409"/>
      <c r="E104" s="409"/>
      <c r="F104" s="409"/>
      <c r="G104" s="409"/>
      <c r="H104" s="409"/>
      <c r="I104" s="409"/>
      <c r="J104" s="409"/>
      <c r="K104" s="409"/>
      <c r="L104" s="409"/>
      <c r="M104" s="409"/>
      <c r="N104" s="409"/>
      <c r="O104" s="409"/>
      <c r="P104" s="410"/>
    </row>
    <row r="106" spans="1:16" ht="15.75" thickBot="1" x14ac:dyDescent="0.3"/>
    <row r="107" spans="1:16" ht="15.75" thickBot="1" x14ac:dyDescent="0.3">
      <c r="A107" s="363" t="s">
        <v>293</v>
      </c>
      <c r="B107" s="364"/>
      <c r="C107" s="399"/>
      <c r="D107" s="400"/>
      <c r="E107" s="401"/>
      <c r="F107" s="401"/>
      <c r="G107" s="401"/>
      <c r="H107" s="401"/>
      <c r="I107" s="401"/>
      <c r="J107" s="402"/>
      <c r="K107" s="366" t="s">
        <v>5</v>
      </c>
      <c r="L107" s="366"/>
      <c r="M107" s="366"/>
      <c r="N107" s="358" t="s">
        <v>6</v>
      </c>
      <c r="O107" s="358"/>
      <c r="P107" s="139" t="s">
        <v>7</v>
      </c>
    </row>
    <row r="108" spans="1:16" ht="15.75" thickBot="1" x14ac:dyDescent="0.3">
      <c r="A108" s="363"/>
      <c r="B108" s="364"/>
      <c r="C108" s="173" t="s">
        <v>8</v>
      </c>
      <c r="D108" s="173" t="s">
        <v>12</v>
      </c>
      <c r="E108" s="173" t="s">
        <v>8</v>
      </c>
      <c r="F108" s="173" t="s">
        <v>12</v>
      </c>
      <c r="G108" s="173" t="s">
        <v>8</v>
      </c>
      <c r="H108" s="173" t="s">
        <v>12</v>
      </c>
      <c r="I108" s="173" t="s">
        <v>8</v>
      </c>
      <c r="J108" s="173" t="s">
        <v>12</v>
      </c>
      <c r="K108" s="361" t="s">
        <v>13</v>
      </c>
      <c r="L108" s="361"/>
      <c r="M108" s="361"/>
      <c r="N108" s="140" t="s">
        <v>8</v>
      </c>
      <c r="O108" s="140" t="s">
        <v>12</v>
      </c>
      <c r="P108" s="141" t="s">
        <v>11</v>
      </c>
    </row>
    <row r="109" spans="1:16" ht="15.75" thickBot="1" x14ac:dyDescent="0.3">
      <c r="A109" s="18" t="s">
        <v>145</v>
      </c>
      <c r="B109" s="364"/>
      <c r="C109" s="173"/>
      <c r="D109" s="173"/>
      <c r="E109" s="173"/>
      <c r="F109" s="173"/>
      <c r="G109" s="173"/>
      <c r="H109" s="173"/>
      <c r="I109" s="173"/>
      <c r="J109" s="173"/>
      <c r="K109" s="367"/>
      <c r="L109" s="173"/>
      <c r="M109" s="361"/>
      <c r="N109" s="140"/>
      <c r="O109" s="140"/>
      <c r="P109" s="141">
        <v>800</v>
      </c>
    </row>
    <row r="110" spans="1:16" ht="15.75" thickBot="1" x14ac:dyDescent="0.3">
      <c r="A110" s="18" t="s">
        <v>217</v>
      </c>
      <c r="B110" s="364"/>
      <c r="C110" s="173"/>
      <c r="D110" s="173"/>
      <c r="E110" s="173"/>
      <c r="F110" s="173"/>
      <c r="G110" s="173"/>
      <c r="H110" s="173"/>
      <c r="I110" s="173"/>
      <c r="J110" s="173"/>
      <c r="K110" s="367"/>
      <c r="L110" s="173"/>
      <c r="M110" s="361"/>
      <c r="N110" s="140"/>
      <c r="O110" s="140"/>
      <c r="P110" s="141">
        <v>300</v>
      </c>
    </row>
    <row r="111" spans="1:16" ht="15.75" thickBot="1" x14ac:dyDescent="0.3">
      <c r="A111" s="18" t="s">
        <v>161</v>
      </c>
      <c r="B111" s="364"/>
      <c r="C111" s="173"/>
      <c r="D111" s="173"/>
      <c r="E111" s="173"/>
      <c r="F111" s="173"/>
      <c r="G111" s="173"/>
      <c r="H111" s="173"/>
      <c r="I111" s="173"/>
      <c r="J111" s="173"/>
      <c r="K111" s="367"/>
      <c r="L111" s="173"/>
      <c r="M111" s="361"/>
      <c r="N111" s="140"/>
      <c r="O111" s="140"/>
      <c r="P111" s="141">
        <v>1000</v>
      </c>
    </row>
    <row r="112" spans="1:16" ht="15.75" thickBot="1" x14ac:dyDescent="0.3">
      <c r="A112" s="18" t="s">
        <v>30</v>
      </c>
      <c r="B112" s="364"/>
      <c r="C112" s="267"/>
      <c r="D112" s="267"/>
      <c r="E112" s="267"/>
      <c r="F112" s="267"/>
      <c r="G112" s="267"/>
      <c r="H112" s="267"/>
      <c r="I112" s="267"/>
      <c r="J112" s="267"/>
      <c r="K112" s="367"/>
      <c r="L112" s="267"/>
      <c r="M112" s="361"/>
      <c r="N112" s="140"/>
      <c r="O112" s="140"/>
      <c r="P112" s="141">
        <v>200</v>
      </c>
    </row>
    <row r="113" spans="1:16" ht="15.75" thickBot="1" x14ac:dyDescent="0.3">
      <c r="A113" s="258" t="s">
        <v>319</v>
      </c>
      <c r="B113" s="364"/>
      <c r="C113" s="173"/>
      <c r="D113" s="173"/>
      <c r="E113" s="173"/>
      <c r="F113" s="173"/>
      <c r="G113" s="173"/>
      <c r="H113" s="173"/>
      <c r="I113" s="173"/>
      <c r="J113" s="173"/>
      <c r="K113" s="367"/>
      <c r="L113" s="173"/>
      <c r="M113" s="361"/>
      <c r="N113" s="140"/>
      <c r="O113" s="140"/>
      <c r="P113" s="268">
        <v>2500</v>
      </c>
    </row>
    <row r="114" spans="1:16" x14ac:dyDescent="0.25">
      <c r="A114" s="164" t="s">
        <v>6</v>
      </c>
      <c r="B114" s="165"/>
      <c r="C114" s="96">
        <f t="shared" ref="C114:J114" si="52">SUM(C107:C113)</f>
        <v>0</v>
      </c>
      <c r="D114" s="96">
        <f t="shared" si="52"/>
        <v>0</v>
      </c>
      <c r="E114" s="96">
        <f t="shared" si="52"/>
        <v>0</v>
      </c>
      <c r="F114" s="96">
        <f t="shared" si="52"/>
        <v>0</v>
      </c>
      <c r="G114" s="96">
        <f t="shared" si="52"/>
        <v>0</v>
      </c>
      <c r="H114" s="96">
        <f t="shared" si="52"/>
        <v>0</v>
      </c>
      <c r="I114" s="96">
        <f t="shared" si="52"/>
        <v>0</v>
      </c>
      <c r="J114" s="96">
        <f t="shared" si="52"/>
        <v>0</v>
      </c>
      <c r="K114" s="291"/>
      <c r="L114" s="166"/>
      <c r="M114" s="272"/>
      <c r="N114" s="96">
        <f>SUM(N107:N113)</f>
        <v>0</v>
      </c>
      <c r="O114" s="96">
        <f>SUM(O107:O113)</f>
        <v>0</v>
      </c>
      <c r="P114" s="167">
        <f>SUM(P107:P113)</f>
        <v>4800</v>
      </c>
    </row>
    <row r="115" spans="1:16" ht="23.25" customHeight="1" x14ac:dyDescent="0.25">
      <c r="A115" s="168" t="s">
        <v>37</v>
      </c>
      <c r="B115" s="414" t="s">
        <v>320</v>
      </c>
      <c r="C115" s="415"/>
      <c r="D115" s="415"/>
      <c r="E115" s="415"/>
      <c r="F115" s="415"/>
      <c r="G115" s="415"/>
      <c r="H115" s="415"/>
      <c r="I115" s="415"/>
      <c r="J115" s="415"/>
      <c r="K115" s="415"/>
      <c r="L115" s="415"/>
      <c r="M115" s="415"/>
      <c r="N115" s="415"/>
      <c r="O115" s="415"/>
      <c r="P115" s="416"/>
    </row>
    <row r="118" spans="1:16" ht="15.75" x14ac:dyDescent="0.25">
      <c r="A118" s="304" t="s">
        <v>47</v>
      </c>
      <c r="B118" s="305"/>
      <c r="C118" s="357">
        <f>SUM(P95)</f>
        <v>4473.411764705882</v>
      </c>
      <c r="D118" s="356"/>
    </row>
    <row r="119" spans="1:16" ht="15.75" x14ac:dyDescent="0.25">
      <c r="A119" s="304" t="s">
        <v>48</v>
      </c>
      <c r="B119" s="305"/>
      <c r="C119" s="357">
        <f>SUM(P81,P103,P114,)</f>
        <v>15841.5</v>
      </c>
      <c r="D119" s="356"/>
    </row>
    <row r="120" spans="1:16" ht="15.75" x14ac:dyDescent="0.25">
      <c r="A120" s="306" t="s">
        <v>49</v>
      </c>
      <c r="B120" s="307"/>
      <c r="C120" s="355">
        <f>SUM(C118,C119)</f>
        <v>20314.911764705881</v>
      </c>
      <c r="D120" s="356"/>
    </row>
    <row r="123" spans="1:16" ht="21" x14ac:dyDescent="0.35">
      <c r="A123" s="303" t="s">
        <v>155</v>
      </c>
      <c r="B123" s="337"/>
      <c r="C123" s="337"/>
      <c r="D123" s="337"/>
      <c r="E123" s="337"/>
      <c r="F123" s="337"/>
      <c r="G123" s="337"/>
      <c r="H123" s="337"/>
      <c r="I123" s="75"/>
      <c r="J123" s="76" t="s">
        <v>57</v>
      </c>
      <c r="K123" s="75"/>
      <c r="L123" s="335" t="s">
        <v>246</v>
      </c>
      <c r="M123" s="336"/>
      <c r="N123" s="336"/>
      <c r="O123" s="336"/>
      <c r="P123" s="336"/>
    </row>
    <row r="124" spans="1:16" ht="15.75" thickBot="1" x14ac:dyDescent="0.3"/>
    <row r="125" spans="1:16" ht="15.75" thickBot="1" x14ac:dyDescent="0.3">
      <c r="A125" s="363" t="s">
        <v>178</v>
      </c>
      <c r="B125" s="377" t="s">
        <v>0</v>
      </c>
      <c r="C125" s="376" t="s">
        <v>1</v>
      </c>
      <c r="D125" s="376"/>
      <c r="E125" s="376" t="s">
        <v>2</v>
      </c>
      <c r="F125" s="376"/>
      <c r="G125" s="376" t="s">
        <v>3</v>
      </c>
      <c r="H125" s="376"/>
      <c r="I125" s="376" t="s">
        <v>4</v>
      </c>
      <c r="J125" s="376"/>
      <c r="K125" s="366" t="s">
        <v>5</v>
      </c>
      <c r="L125" s="366"/>
      <c r="M125" s="366"/>
      <c r="N125" s="358" t="s">
        <v>6</v>
      </c>
      <c r="O125" s="358"/>
      <c r="P125" s="139" t="s">
        <v>7</v>
      </c>
    </row>
    <row r="126" spans="1:16" ht="15.75" thickBot="1" x14ac:dyDescent="0.3">
      <c r="A126" s="363"/>
      <c r="B126" s="378"/>
      <c r="C126" s="175" t="s">
        <v>8</v>
      </c>
      <c r="D126" s="175" t="s">
        <v>9</v>
      </c>
      <c r="E126" s="175" t="s">
        <v>8</v>
      </c>
      <c r="F126" s="175" t="s">
        <v>9</v>
      </c>
      <c r="G126" s="175" t="s">
        <v>8</v>
      </c>
      <c r="H126" s="175" t="s">
        <v>9</v>
      </c>
      <c r="I126" s="175" t="s">
        <v>8</v>
      </c>
      <c r="J126" s="175" t="s">
        <v>9</v>
      </c>
      <c r="K126" s="361" t="s">
        <v>10</v>
      </c>
      <c r="L126" s="361"/>
      <c r="M126" s="361"/>
      <c r="N126" s="140" t="s">
        <v>8</v>
      </c>
      <c r="O126" s="140" t="s">
        <v>9</v>
      </c>
      <c r="P126" s="141" t="s">
        <v>11</v>
      </c>
    </row>
    <row r="127" spans="1:16" ht="15.75" thickBot="1" x14ac:dyDescent="0.3">
      <c r="A127" s="17" t="s">
        <v>27</v>
      </c>
      <c r="B127" s="16"/>
      <c r="C127" s="175">
        <v>1</v>
      </c>
      <c r="D127" s="175">
        <v>800</v>
      </c>
      <c r="E127" s="175"/>
      <c r="F127" s="175"/>
      <c r="G127" s="175"/>
      <c r="H127" s="175"/>
      <c r="I127" s="175"/>
      <c r="J127" s="175"/>
      <c r="K127" s="374" t="s">
        <v>265</v>
      </c>
      <c r="L127" s="146">
        <v>0.3</v>
      </c>
      <c r="M127" s="361"/>
      <c r="N127" s="140">
        <f>SUM(C127,E127,G127,I127)</f>
        <v>1</v>
      </c>
      <c r="O127" s="140">
        <f>SUM(C127*D127,E127*F127,G127*H127,I127*J127)</f>
        <v>800</v>
      </c>
      <c r="P127" s="141">
        <f t="shared" ref="P127:P128" si="53">O127*L127</f>
        <v>240</v>
      </c>
    </row>
    <row r="128" spans="1:16" ht="15.75" thickBot="1" x14ac:dyDescent="0.3">
      <c r="A128" s="266" t="s">
        <v>113</v>
      </c>
      <c r="B128" s="16"/>
      <c r="C128" s="175">
        <v>4</v>
      </c>
      <c r="D128" s="175">
        <v>20</v>
      </c>
      <c r="E128" s="175">
        <v>4</v>
      </c>
      <c r="F128" s="175">
        <v>30</v>
      </c>
      <c r="G128" s="175"/>
      <c r="H128" s="175"/>
      <c r="I128" s="175"/>
      <c r="J128" s="175"/>
      <c r="K128" s="374"/>
      <c r="L128" s="146">
        <v>0.8</v>
      </c>
      <c r="M128" s="361"/>
      <c r="N128" s="140">
        <f t="shared" ref="N128:N132" si="54">SUM(C128,E128,G128,I128)</f>
        <v>8</v>
      </c>
      <c r="O128" s="140">
        <f t="shared" ref="O128:O132" si="55">SUM(C128*D128,E128*F128,G128*H128,I128*J128)</f>
        <v>200</v>
      </c>
      <c r="P128" s="141">
        <f t="shared" si="53"/>
        <v>160</v>
      </c>
    </row>
    <row r="129" spans="1:16" ht="15.75" thickBot="1" x14ac:dyDescent="0.3">
      <c r="A129" s="17" t="s">
        <v>124</v>
      </c>
      <c r="B129" s="16"/>
      <c r="C129" s="175">
        <v>6</v>
      </c>
      <c r="D129" s="175">
        <v>20</v>
      </c>
      <c r="E129" s="175"/>
      <c r="F129" s="175"/>
      <c r="G129" s="175"/>
      <c r="H129" s="175"/>
      <c r="I129" s="175"/>
      <c r="J129" s="175"/>
      <c r="K129" s="374"/>
      <c r="L129" s="146">
        <v>0.9</v>
      </c>
      <c r="M129" s="361"/>
      <c r="N129" s="140">
        <f t="shared" ref="N129" si="56">SUM(C129,E129,G129,I129)</f>
        <v>6</v>
      </c>
      <c r="O129" s="140">
        <f t="shared" ref="O129" si="57">SUM(C129*D129,E129*F129,G129*H129,I129*J129)</f>
        <v>120</v>
      </c>
      <c r="P129" s="141">
        <f t="shared" ref="P129" si="58">O129*L129</f>
        <v>108</v>
      </c>
    </row>
    <row r="130" spans="1:16" ht="15.75" thickBot="1" x14ac:dyDescent="0.3">
      <c r="A130" s="17" t="s">
        <v>151</v>
      </c>
      <c r="B130" s="16"/>
      <c r="C130" s="175">
        <v>3</v>
      </c>
      <c r="D130" s="175">
        <v>20</v>
      </c>
      <c r="E130" s="175">
        <v>3</v>
      </c>
      <c r="F130" s="175">
        <v>30</v>
      </c>
      <c r="G130" s="175"/>
      <c r="H130" s="175"/>
      <c r="I130" s="175"/>
      <c r="J130" s="175"/>
      <c r="K130" s="374"/>
      <c r="L130" s="146">
        <v>0.9</v>
      </c>
      <c r="M130" s="361"/>
      <c r="N130" s="140">
        <f t="shared" ref="N130" si="59">SUM(C130,E130,G130,I130)</f>
        <v>6</v>
      </c>
      <c r="O130" s="140">
        <f t="shared" ref="O130" si="60">SUM(C130*D130,E130*F130,G130*H130,I130*J130)</f>
        <v>150</v>
      </c>
      <c r="P130" s="141">
        <f t="shared" ref="P130" si="61">O130*L130</f>
        <v>135</v>
      </c>
    </row>
    <row r="131" spans="1:16" ht="15.75" thickBot="1" x14ac:dyDescent="0.3">
      <c r="A131" s="17" t="s">
        <v>299</v>
      </c>
      <c r="B131" s="16"/>
      <c r="C131" s="175">
        <v>2</v>
      </c>
      <c r="D131" s="175">
        <v>60</v>
      </c>
      <c r="E131" s="175">
        <v>1</v>
      </c>
      <c r="F131" s="175">
        <v>120</v>
      </c>
      <c r="G131" s="175">
        <v>1</v>
      </c>
      <c r="H131" s="175">
        <v>200</v>
      </c>
      <c r="I131" s="175"/>
      <c r="J131" s="175"/>
      <c r="K131" s="374"/>
      <c r="L131" s="146">
        <v>0.95</v>
      </c>
      <c r="M131" s="361"/>
      <c r="N131" s="4">
        <f t="shared" si="54"/>
        <v>4</v>
      </c>
      <c r="O131" s="28">
        <f t="shared" si="55"/>
        <v>440</v>
      </c>
      <c r="P131" s="66">
        <f>O131*L131*7</f>
        <v>2926</v>
      </c>
    </row>
    <row r="132" spans="1:16" ht="15.75" thickBot="1" x14ac:dyDescent="0.3">
      <c r="A132" s="17" t="s">
        <v>297</v>
      </c>
      <c r="B132" s="16"/>
      <c r="C132" s="175"/>
      <c r="D132" s="175"/>
      <c r="E132" s="175"/>
      <c r="F132" s="175"/>
      <c r="G132" s="175"/>
      <c r="H132" s="175"/>
      <c r="I132" s="175"/>
      <c r="J132" s="175"/>
      <c r="K132" s="374"/>
      <c r="L132" s="146"/>
      <c r="M132" s="361"/>
      <c r="N132" s="140">
        <f t="shared" si="54"/>
        <v>0</v>
      </c>
      <c r="O132" s="140">
        <f t="shared" si="55"/>
        <v>0</v>
      </c>
      <c r="P132" s="141">
        <v>400</v>
      </c>
    </row>
    <row r="133" spans="1:16" ht="15.75" thickBot="1" x14ac:dyDescent="0.3">
      <c r="A133" s="18"/>
      <c r="B133" s="16"/>
      <c r="C133" s="175"/>
      <c r="D133" s="175"/>
      <c r="E133" s="175"/>
      <c r="F133" s="175"/>
      <c r="G133" s="175"/>
      <c r="H133" s="175"/>
      <c r="I133" s="175"/>
      <c r="J133" s="175"/>
      <c r="K133" s="374"/>
      <c r="L133" s="146"/>
      <c r="M133" s="361"/>
      <c r="N133" s="140"/>
      <c r="O133" s="140"/>
      <c r="P133" s="141"/>
    </row>
    <row r="134" spans="1:16" ht="15.75" thickBot="1" x14ac:dyDescent="0.3">
      <c r="A134" s="142" t="s">
        <v>6</v>
      </c>
      <c r="B134" s="143"/>
      <c r="C134" s="147">
        <f t="shared" ref="C134:J134" si="62">SUM(C127:C133)</f>
        <v>16</v>
      </c>
      <c r="D134" s="147">
        <f t="shared" si="62"/>
        <v>920</v>
      </c>
      <c r="E134" s="147">
        <f t="shared" si="62"/>
        <v>8</v>
      </c>
      <c r="F134" s="147">
        <f t="shared" si="62"/>
        <v>180</v>
      </c>
      <c r="G134" s="147">
        <f t="shared" si="62"/>
        <v>1</v>
      </c>
      <c r="H134" s="147">
        <f t="shared" si="62"/>
        <v>200</v>
      </c>
      <c r="I134" s="147">
        <f t="shared" si="62"/>
        <v>0</v>
      </c>
      <c r="J134" s="147">
        <f t="shared" si="62"/>
        <v>0</v>
      </c>
      <c r="K134" s="374"/>
      <c r="L134" s="148"/>
      <c r="M134" s="361"/>
      <c r="N134" s="147">
        <f>SUM(N127:N133)</f>
        <v>25</v>
      </c>
      <c r="O134" s="70">
        <f>SUM(O127:O133)</f>
        <v>1710</v>
      </c>
      <c r="P134" s="145">
        <f>SUM(P127:P133)</f>
        <v>3969</v>
      </c>
    </row>
    <row r="136" spans="1:16" ht="15.75" thickBot="1" x14ac:dyDescent="0.3"/>
    <row r="137" spans="1:16" ht="15.75" customHeight="1" thickBot="1" x14ac:dyDescent="0.3">
      <c r="A137" s="363" t="s">
        <v>141</v>
      </c>
      <c r="B137" s="377" t="s">
        <v>0</v>
      </c>
      <c r="C137" s="376" t="s">
        <v>1</v>
      </c>
      <c r="D137" s="376"/>
      <c r="E137" s="376" t="s">
        <v>2</v>
      </c>
      <c r="F137" s="376"/>
      <c r="G137" s="376" t="s">
        <v>3</v>
      </c>
      <c r="H137" s="376"/>
      <c r="I137" s="376" t="s">
        <v>4</v>
      </c>
      <c r="J137" s="376"/>
      <c r="K137" s="366" t="s">
        <v>5</v>
      </c>
      <c r="L137" s="366"/>
      <c r="M137" s="366"/>
      <c r="N137" s="358" t="s">
        <v>6</v>
      </c>
      <c r="O137" s="358"/>
      <c r="P137" s="139" t="s">
        <v>7</v>
      </c>
    </row>
    <row r="138" spans="1:16" ht="15.75" customHeight="1" thickBot="1" x14ac:dyDescent="0.3">
      <c r="A138" s="363"/>
      <c r="B138" s="378"/>
      <c r="C138" s="264" t="s">
        <v>8</v>
      </c>
      <c r="D138" s="264" t="s">
        <v>9</v>
      </c>
      <c r="E138" s="264" t="s">
        <v>8</v>
      </c>
      <c r="F138" s="264" t="s">
        <v>9</v>
      </c>
      <c r="G138" s="264" t="s">
        <v>8</v>
      </c>
      <c r="H138" s="264" t="s">
        <v>9</v>
      </c>
      <c r="I138" s="264" t="s">
        <v>8</v>
      </c>
      <c r="J138" s="264" t="s">
        <v>9</v>
      </c>
      <c r="K138" s="361" t="s">
        <v>10</v>
      </c>
      <c r="L138" s="361"/>
      <c r="M138" s="361"/>
      <c r="N138" s="140" t="s">
        <v>8</v>
      </c>
      <c r="O138" s="140" t="s">
        <v>9</v>
      </c>
      <c r="P138" s="141" t="s">
        <v>11</v>
      </c>
    </row>
    <row r="139" spans="1:16" ht="15.75" customHeight="1" thickBot="1" x14ac:dyDescent="0.3">
      <c r="A139" s="18"/>
      <c r="B139" s="16"/>
      <c r="C139" s="264"/>
      <c r="D139" s="264"/>
      <c r="E139" s="264"/>
      <c r="F139" s="264"/>
      <c r="G139" s="264"/>
      <c r="H139" s="264"/>
      <c r="I139" s="264"/>
      <c r="J139" s="264"/>
      <c r="K139" s="374" t="s">
        <v>162</v>
      </c>
      <c r="L139" s="146"/>
      <c r="M139" s="361"/>
      <c r="N139" s="140">
        <f t="shared" ref="N139:N143" si="63">SUM(C139,E139,G139,I139)</f>
        <v>0</v>
      </c>
      <c r="O139" s="140">
        <f t="shared" ref="O139:O143" si="64">SUM(C139*D139,E139*F139,G139*H139,I139*J139)</f>
        <v>0</v>
      </c>
      <c r="P139" s="141">
        <f t="shared" ref="P139:P143" si="65">O139*L139</f>
        <v>0</v>
      </c>
    </row>
    <row r="140" spans="1:16" ht="15.75" thickBot="1" x14ac:dyDescent="0.3">
      <c r="A140" s="18" t="s">
        <v>97</v>
      </c>
      <c r="B140" s="16">
        <v>60</v>
      </c>
      <c r="C140" s="264">
        <v>7</v>
      </c>
      <c r="D140" s="264">
        <v>50</v>
      </c>
      <c r="E140" s="264">
        <v>7</v>
      </c>
      <c r="F140" s="264">
        <v>50</v>
      </c>
      <c r="G140" s="264">
        <v>7</v>
      </c>
      <c r="H140" s="264">
        <v>50</v>
      </c>
      <c r="I140" s="264"/>
      <c r="J140" s="264"/>
      <c r="K140" s="374"/>
      <c r="L140" s="146">
        <f>SUM(D140/B140,F140/B140,H140/B140,J140/B140)/3</f>
        <v>0.83333333333333337</v>
      </c>
      <c r="M140" s="361"/>
      <c r="N140" s="140">
        <f t="shared" si="63"/>
        <v>21</v>
      </c>
      <c r="O140" s="140">
        <f t="shared" si="64"/>
        <v>1050</v>
      </c>
      <c r="P140" s="141">
        <f t="shared" si="65"/>
        <v>875</v>
      </c>
    </row>
    <row r="141" spans="1:16" ht="15.75" thickBot="1" x14ac:dyDescent="0.3">
      <c r="A141" s="18" t="s">
        <v>78</v>
      </c>
      <c r="B141" s="16">
        <v>20</v>
      </c>
      <c r="C141" s="264">
        <v>8</v>
      </c>
      <c r="D141" s="264">
        <v>10</v>
      </c>
      <c r="E141" s="264">
        <v>8</v>
      </c>
      <c r="F141" s="264">
        <v>12</v>
      </c>
      <c r="G141" s="264">
        <v>8</v>
      </c>
      <c r="H141" s="264">
        <v>14</v>
      </c>
      <c r="I141" s="264">
        <v>6</v>
      </c>
      <c r="J141" s="264">
        <v>14</v>
      </c>
      <c r="K141" s="374"/>
      <c r="L141" s="146">
        <f>SUM(D141/B141,F141/B141,H141/B141,J141/B141)/4</f>
        <v>0.625</v>
      </c>
      <c r="M141" s="361"/>
      <c r="N141" s="140">
        <f t="shared" si="63"/>
        <v>30</v>
      </c>
      <c r="O141" s="140">
        <f t="shared" si="64"/>
        <v>372</v>
      </c>
      <c r="P141" s="141">
        <f t="shared" si="65"/>
        <v>232.5</v>
      </c>
    </row>
    <row r="142" spans="1:16" ht="15.75" thickBot="1" x14ac:dyDescent="0.3">
      <c r="A142" s="18" t="s">
        <v>191</v>
      </c>
      <c r="B142" s="16">
        <v>40</v>
      </c>
      <c r="C142" s="264">
        <v>8</v>
      </c>
      <c r="D142" s="264">
        <v>30</v>
      </c>
      <c r="E142" s="264">
        <v>8</v>
      </c>
      <c r="F142" s="264">
        <v>30</v>
      </c>
      <c r="G142" s="264">
        <v>8</v>
      </c>
      <c r="H142" s="264">
        <v>30</v>
      </c>
      <c r="I142" s="264"/>
      <c r="J142" s="264"/>
      <c r="K142" s="374"/>
      <c r="L142" s="146">
        <f>SUM(D142/B142,F142/B142,H142/B142,J142/B142)/3</f>
        <v>0.75</v>
      </c>
      <c r="M142" s="361"/>
      <c r="N142" s="140">
        <f t="shared" si="63"/>
        <v>24</v>
      </c>
      <c r="O142" s="140">
        <f t="shared" si="64"/>
        <v>720</v>
      </c>
      <c r="P142" s="141">
        <f t="shared" si="65"/>
        <v>540</v>
      </c>
    </row>
    <row r="143" spans="1:16" ht="15.75" thickBot="1" x14ac:dyDescent="0.3">
      <c r="A143" s="18" t="s">
        <v>20</v>
      </c>
      <c r="B143" s="16">
        <v>85</v>
      </c>
      <c r="C143" s="264">
        <v>8</v>
      </c>
      <c r="D143" s="264">
        <v>50</v>
      </c>
      <c r="E143" s="264">
        <v>6</v>
      </c>
      <c r="F143" s="264">
        <v>70</v>
      </c>
      <c r="G143" s="264">
        <v>6</v>
      </c>
      <c r="H143" s="264">
        <v>70</v>
      </c>
      <c r="I143" s="264">
        <v>6</v>
      </c>
      <c r="J143" s="264">
        <v>70</v>
      </c>
      <c r="K143" s="374"/>
      <c r="L143" s="146">
        <f>SUM(D143/B143,F143/B143,H143/B143,J143/B143)/4</f>
        <v>0.76470588235294112</v>
      </c>
      <c r="M143" s="361"/>
      <c r="N143" s="140">
        <f t="shared" si="63"/>
        <v>26</v>
      </c>
      <c r="O143" s="140">
        <f t="shared" si="64"/>
        <v>1660</v>
      </c>
      <c r="P143" s="141">
        <f t="shared" si="65"/>
        <v>1269.4117647058822</v>
      </c>
    </row>
    <row r="144" spans="1:16" ht="15.75" thickBot="1" x14ac:dyDescent="0.3">
      <c r="A144" s="18" t="s">
        <v>298</v>
      </c>
      <c r="B144" s="16">
        <v>20</v>
      </c>
      <c r="C144" s="264">
        <v>10</v>
      </c>
      <c r="D144" s="264">
        <v>14</v>
      </c>
      <c r="E144" s="264">
        <v>10</v>
      </c>
      <c r="F144" s="264">
        <v>14</v>
      </c>
      <c r="G144" s="264">
        <v>10</v>
      </c>
      <c r="H144" s="264">
        <v>14</v>
      </c>
      <c r="I144" s="264"/>
      <c r="J144" s="264"/>
      <c r="K144" s="374"/>
      <c r="L144" s="146">
        <f>SUM(D144/B144,F144/B144,H144/B144,J144/B144)/3</f>
        <v>0.69999999999999984</v>
      </c>
      <c r="M144" s="361"/>
      <c r="N144" s="140">
        <f t="shared" ref="N144" si="66">SUM(C144,E144,G144,I144)</f>
        <v>30</v>
      </c>
      <c r="O144" s="140">
        <f t="shared" ref="O144" si="67">SUM(C144*D144,E144*F144,G144*H144,I144*J144)</f>
        <v>420</v>
      </c>
      <c r="P144" s="141">
        <f t="shared" ref="P144" si="68">O144*L144</f>
        <v>293.99999999999994</v>
      </c>
    </row>
    <row r="145" spans="1:16" ht="15.75" thickBot="1" x14ac:dyDescent="0.3">
      <c r="A145" s="18" t="s">
        <v>134</v>
      </c>
      <c r="B145" s="16"/>
      <c r="C145" s="264"/>
      <c r="D145" s="264"/>
      <c r="E145" s="264"/>
      <c r="F145" s="264"/>
      <c r="G145" s="264"/>
      <c r="H145" s="264"/>
      <c r="I145" s="264"/>
      <c r="J145" s="264"/>
      <c r="K145" s="374"/>
      <c r="L145" s="146"/>
      <c r="M145" s="361"/>
      <c r="N145" s="140"/>
      <c r="O145" s="140"/>
      <c r="P145" s="141">
        <v>400</v>
      </c>
    </row>
    <row r="146" spans="1:16" ht="15.75" thickBot="1" x14ac:dyDescent="0.3">
      <c r="A146" s="18"/>
      <c r="B146" s="16"/>
      <c r="C146" s="264"/>
      <c r="D146" s="264"/>
      <c r="E146" s="264"/>
      <c r="F146" s="264"/>
      <c r="G146" s="264"/>
      <c r="H146" s="264"/>
      <c r="I146" s="264"/>
      <c r="J146" s="264"/>
      <c r="K146" s="374"/>
      <c r="L146" s="146"/>
      <c r="M146" s="361"/>
      <c r="N146" s="140"/>
      <c r="O146" s="140"/>
      <c r="P146" s="141"/>
    </row>
    <row r="147" spans="1:16" ht="15.75" thickBot="1" x14ac:dyDescent="0.3">
      <c r="A147" s="142" t="s">
        <v>6</v>
      </c>
      <c r="B147" s="143"/>
      <c r="C147" s="147">
        <f t="shared" ref="C147:J147" si="69">SUM(C139:C146)</f>
        <v>41</v>
      </c>
      <c r="D147" s="147">
        <f t="shared" si="69"/>
        <v>154</v>
      </c>
      <c r="E147" s="147">
        <f t="shared" si="69"/>
        <v>39</v>
      </c>
      <c r="F147" s="147">
        <f t="shared" si="69"/>
        <v>176</v>
      </c>
      <c r="G147" s="147">
        <f t="shared" si="69"/>
        <v>39</v>
      </c>
      <c r="H147" s="147">
        <f t="shared" si="69"/>
        <v>178</v>
      </c>
      <c r="I147" s="147">
        <f t="shared" si="69"/>
        <v>12</v>
      </c>
      <c r="J147" s="147">
        <f t="shared" si="69"/>
        <v>84</v>
      </c>
      <c r="K147" s="374"/>
      <c r="L147" s="148">
        <f>AVERAGE(L139:L146)</f>
        <v>0.73460784313725491</v>
      </c>
      <c r="M147" s="361"/>
      <c r="N147" s="147">
        <f>SUM(N139:N146)</f>
        <v>131</v>
      </c>
      <c r="O147" s="70">
        <f>SUM(O139:O146)</f>
        <v>4222</v>
      </c>
      <c r="P147" s="145">
        <f>SUM(P139:P146)</f>
        <v>3610.911764705882</v>
      </c>
    </row>
    <row r="149" spans="1:16" ht="15.75" thickBot="1" x14ac:dyDescent="0.3"/>
    <row r="150" spans="1:16" ht="15.75" thickBot="1" x14ac:dyDescent="0.3">
      <c r="A150" s="275" t="s">
        <v>324</v>
      </c>
      <c r="B150" s="277"/>
      <c r="C150" s="281" t="s">
        <v>1</v>
      </c>
      <c r="D150" s="282"/>
      <c r="E150" s="281" t="s">
        <v>2</v>
      </c>
      <c r="F150" s="282"/>
      <c r="G150" s="281" t="s">
        <v>3</v>
      </c>
      <c r="H150" s="282"/>
      <c r="I150" s="281" t="s">
        <v>4</v>
      </c>
      <c r="J150" s="283"/>
      <c r="K150" s="294" t="s">
        <v>5</v>
      </c>
      <c r="L150" s="294"/>
      <c r="M150" s="294"/>
      <c r="N150" s="286" t="s">
        <v>6</v>
      </c>
      <c r="O150" s="286"/>
      <c r="P150" s="65" t="s">
        <v>7</v>
      </c>
    </row>
    <row r="151" spans="1:16" ht="15.75" thickBot="1" x14ac:dyDescent="0.3">
      <c r="A151" s="276"/>
      <c r="B151" s="278"/>
      <c r="C151" s="185" t="s">
        <v>8</v>
      </c>
      <c r="D151" s="3" t="s">
        <v>12</v>
      </c>
      <c r="E151" s="3" t="s">
        <v>8</v>
      </c>
      <c r="F151" s="3" t="s">
        <v>12</v>
      </c>
      <c r="G151" s="3" t="s">
        <v>8</v>
      </c>
      <c r="H151" s="3" t="s">
        <v>12</v>
      </c>
      <c r="I151" s="3" t="s">
        <v>8</v>
      </c>
      <c r="J151" s="3" t="s">
        <v>12</v>
      </c>
      <c r="K151" s="295" t="s">
        <v>13</v>
      </c>
      <c r="L151" s="296"/>
      <c r="M151" s="297"/>
      <c r="N151" s="4" t="s">
        <v>8</v>
      </c>
      <c r="O151" s="28" t="s">
        <v>12</v>
      </c>
      <c r="P151" s="66" t="s">
        <v>11</v>
      </c>
    </row>
    <row r="152" spans="1:16" ht="15.75" thickBot="1" x14ac:dyDescent="0.3">
      <c r="A152" s="17" t="s">
        <v>27</v>
      </c>
      <c r="B152" s="278"/>
      <c r="C152" s="185">
        <v>1</v>
      </c>
      <c r="D152" s="3">
        <v>800</v>
      </c>
      <c r="E152" s="3"/>
      <c r="F152" s="3"/>
      <c r="G152" s="3"/>
      <c r="H152" s="3"/>
      <c r="I152" s="3"/>
      <c r="J152" s="3"/>
      <c r="K152" s="291" t="s">
        <v>326</v>
      </c>
      <c r="L152" s="3">
        <v>0.3</v>
      </c>
      <c r="M152" s="272"/>
      <c r="N152" s="4">
        <f t="shared" ref="N152:N153" si="70">SUM(C152,E152,G152,I152)</f>
        <v>1</v>
      </c>
      <c r="O152" s="28">
        <f>SUM(C152*D152,E152*F152,G152*H152,I152*J152)</f>
        <v>800</v>
      </c>
      <c r="P152" s="66">
        <f t="shared" ref="P152" si="71">O152*L152</f>
        <v>240</v>
      </c>
    </row>
    <row r="153" spans="1:16" ht="15.75" thickBot="1" x14ac:dyDescent="0.3">
      <c r="A153" s="17" t="s">
        <v>28</v>
      </c>
      <c r="B153" s="278"/>
      <c r="C153" s="185">
        <v>4</v>
      </c>
      <c r="D153" s="3">
        <v>20</v>
      </c>
      <c r="E153" s="3">
        <v>4</v>
      </c>
      <c r="F153" s="3">
        <v>20</v>
      </c>
      <c r="G153" s="3">
        <v>4</v>
      </c>
      <c r="H153" s="3">
        <v>20</v>
      </c>
      <c r="I153" s="3"/>
      <c r="J153" s="3"/>
      <c r="K153" s="292"/>
      <c r="L153" s="3">
        <v>0.8</v>
      </c>
      <c r="M153" s="273"/>
      <c r="N153" s="4">
        <f t="shared" si="70"/>
        <v>12</v>
      </c>
      <c r="O153" s="28">
        <f t="shared" ref="O153" si="72">SUM(C153*D153,E153*F153,G153*H153,I153*J153)</f>
        <v>240</v>
      </c>
      <c r="P153" s="66">
        <f>O153*L153*7</f>
        <v>1344</v>
      </c>
    </row>
    <row r="154" spans="1:16" ht="15.75" thickBot="1" x14ac:dyDescent="0.3">
      <c r="A154" s="17" t="s">
        <v>123</v>
      </c>
      <c r="B154" s="278"/>
      <c r="C154" s="185">
        <v>6</v>
      </c>
      <c r="D154" s="3">
        <v>20</v>
      </c>
      <c r="E154" s="3">
        <v>2</v>
      </c>
      <c r="F154" s="3">
        <v>50</v>
      </c>
      <c r="G154" s="3"/>
      <c r="H154" s="3"/>
      <c r="I154" s="3"/>
      <c r="J154" s="3"/>
      <c r="K154" s="292"/>
      <c r="L154" s="3">
        <v>0.9</v>
      </c>
      <c r="M154" s="273"/>
      <c r="N154" s="4">
        <f t="shared" ref="N154" si="73">SUM(C154,E154,G154,I154)</f>
        <v>8</v>
      </c>
      <c r="O154" s="28">
        <f t="shared" ref="O154" si="74">SUM(C154*D154,E154*F154,G154*H154,I154*J154)</f>
        <v>220</v>
      </c>
      <c r="P154" s="66">
        <f>O154*L154*7</f>
        <v>1386</v>
      </c>
    </row>
    <row r="155" spans="1:16" ht="15.75" thickBot="1" x14ac:dyDescent="0.3">
      <c r="A155" s="17" t="s">
        <v>30</v>
      </c>
      <c r="B155" s="279"/>
      <c r="C155" s="185">
        <v>1</v>
      </c>
      <c r="D155" s="3">
        <v>800</v>
      </c>
      <c r="E155" s="3"/>
      <c r="F155" s="3"/>
      <c r="G155" s="3"/>
      <c r="H155" s="3"/>
      <c r="I155" s="3"/>
      <c r="J155" s="3"/>
      <c r="K155" s="292"/>
      <c r="L155" s="3">
        <v>0.3</v>
      </c>
      <c r="M155" s="273"/>
      <c r="N155" s="19">
        <f t="shared" ref="N155" si="75">SUM(C155,E155,G155,I155)</f>
        <v>1</v>
      </c>
      <c r="O155" s="29">
        <f t="shared" ref="O155" si="76">SUM(C155*D155,E155*F155,G155*H155,I155*J155)</f>
        <v>800</v>
      </c>
      <c r="P155" s="66">
        <f t="shared" ref="P155" si="77">O155*L155</f>
        <v>240</v>
      </c>
    </row>
    <row r="156" spans="1:16" ht="15.75" thickBot="1" x14ac:dyDescent="0.3">
      <c r="A156" s="69" t="s">
        <v>6</v>
      </c>
      <c r="B156" s="8"/>
      <c r="C156" s="70">
        <f t="shared" ref="C156:J156" si="78">SUM(C150:C155)</f>
        <v>12</v>
      </c>
      <c r="D156" s="70">
        <f t="shared" si="78"/>
        <v>1640</v>
      </c>
      <c r="E156" s="70">
        <f t="shared" si="78"/>
        <v>6</v>
      </c>
      <c r="F156" s="70">
        <f t="shared" si="78"/>
        <v>70</v>
      </c>
      <c r="G156" s="70">
        <f t="shared" si="78"/>
        <v>4</v>
      </c>
      <c r="H156" s="70">
        <f t="shared" si="78"/>
        <v>20</v>
      </c>
      <c r="I156" s="70">
        <f t="shared" si="78"/>
        <v>0</v>
      </c>
      <c r="J156" s="87">
        <f t="shared" si="78"/>
        <v>0</v>
      </c>
      <c r="K156" s="338"/>
      <c r="L156" s="85">
        <f>AVERAGE(L152:L155)</f>
        <v>0.57499999999999996</v>
      </c>
      <c r="M156" s="274"/>
      <c r="N156" s="70">
        <f>SUM(N150:N155)</f>
        <v>22</v>
      </c>
      <c r="O156" s="72">
        <f>SUM(O150:O155)</f>
        <v>2060</v>
      </c>
      <c r="P156" s="67">
        <f>SUM(P150:P155)</f>
        <v>3210</v>
      </c>
    </row>
    <row r="157" spans="1:16" ht="15.75" thickBot="1" x14ac:dyDescent="0.3"/>
    <row r="158" spans="1:16" ht="15.75" thickBot="1" x14ac:dyDescent="0.3">
      <c r="A158" s="363" t="s">
        <v>325</v>
      </c>
      <c r="B158" s="377" t="s">
        <v>0</v>
      </c>
      <c r="C158" s="376" t="s">
        <v>1</v>
      </c>
      <c r="D158" s="376"/>
      <c r="E158" s="376" t="s">
        <v>2</v>
      </c>
      <c r="F158" s="376"/>
      <c r="G158" s="376" t="s">
        <v>3</v>
      </c>
      <c r="H158" s="376"/>
      <c r="I158" s="376" t="s">
        <v>4</v>
      </c>
      <c r="J158" s="376"/>
      <c r="K158" s="366" t="s">
        <v>5</v>
      </c>
      <c r="L158" s="366"/>
      <c r="M158" s="366"/>
      <c r="N158" s="358" t="s">
        <v>6</v>
      </c>
      <c r="O158" s="358"/>
      <c r="P158" s="139" t="s">
        <v>7</v>
      </c>
    </row>
    <row r="159" spans="1:16" ht="15.75" thickBot="1" x14ac:dyDescent="0.3">
      <c r="A159" s="363"/>
      <c r="B159" s="378"/>
      <c r="C159" s="186" t="s">
        <v>8</v>
      </c>
      <c r="D159" s="186" t="s">
        <v>9</v>
      </c>
      <c r="E159" s="186" t="s">
        <v>8</v>
      </c>
      <c r="F159" s="186" t="s">
        <v>9</v>
      </c>
      <c r="G159" s="186" t="s">
        <v>8</v>
      </c>
      <c r="H159" s="186" t="s">
        <v>9</v>
      </c>
      <c r="I159" s="186" t="s">
        <v>8</v>
      </c>
      <c r="J159" s="186" t="s">
        <v>9</v>
      </c>
      <c r="K159" s="361" t="s">
        <v>10</v>
      </c>
      <c r="L159" s="361"/>
      <c r="M159" s="361"/>
      <c r="N159" s="140" t="s">
        <v>8</v>
      </c>
      <c r="O159" s="140" t="s">
        <v>9</v>
      </c>
      <c r="P159" s="141" t="s">
        <v>11</v>
      </c>
    </row>
    <row r="160" spans="1:16" ht="15.75" thickBot="1" x14ac:dyDescent="0.3">
      <c r="A160" s="18" t="s">
        <v>27</v>
      </c>
      <c r="B160" s="16"/>
      <c r="C160" s="186">
        <v>1</v>
      </c>
      <c r="D160" s="186">
        <v>800</v>
      </c>
      <c r="E160" s="186"/>
      <c r="F160" s="186"/>
      <c r="G160" s="186"/>
      <c r="H160" s="186"/>
      <c r="I160" s="186"/>
      <c r="J160" s="186"/>
      <c r="K160" s="374" t="s">
        <v>26</v>
      </c>
      <c r="L160" s="146">
        <v>0.3</v>
      </c>
      <c r="M160" s="361"/>
      <c r="N160" s="140">
        <f>SUM(C160,E160,G160,I160)</f>
        <v>1</v>
      </c>
      <c r="O160" s="140">
        <f>SUM(C160*D160,E160*F160,G160*H160,I160*J160)</f>
        <v>800</v>
      </c>
      <c r="P160" s="141">
        <f t="shared" ref="P160:P161" si="79">O160*L160</f>
        <v>240</v>
      </c>
    </row>
    <row r="161" spans="1:16" ht="15.75" thickBot="1" x14ac:dyDescent="0.3">
      <c r="A161" s="18" t="s">
        <v>300</v>
      </c>
      <c r="B161" s="16"/>
      <c r="C161" s="186"/>
      <c r="D161" s="186"/>
      <c r="E161" s="186"/>
      <c r="F161" s="186"/>
      <c r="G161" s="186"/>
      <c r="H161" s="186"/>
      <c r="I161" s="186"/>
      <c r="J161" s="186"/>
      <c r="K161" s="374"/>
      <c r="L161" s="146">
        <v>0.5</v>
      </c>
      <c r="M161" s="361"/>
      <c r="N161" s="140">
        <f>SUM(C161,E161,G161,I161)</f>
        <v>0</v>
      </c>
      <c r="O161" s="140">
        <f>SUM(C161*D161,E161*F161,G161*H161,I161*J161)</f>
        <v>0</v>
      </c>
      <c r="P161" s="141">
        <f t="shared" si="79"/>
        <v>0</v>
      </c>
    </row>
    <row r="162" spans="1:16" ht="15.75" thickBot="1" x14ac:dyDescent="0.3">
      <c r="A162" s="18" t="s">
        <v>327</v>
      </c>
      <c r="B162" s="16"/>
      <c r="C162" s="186">
        <v>2</v>
      </c>
      <c r="D162" s="186">
        <v>30</v>
      </c>
      <c r="E162" s="186">
        <v>2</v>
      </c>
      <c r="F162" s="186">
        <v>60</v>
      </c>
      <c r="G162" s="186"/>
      <c r="H162" s="186"/>
      <c r="I162" s="186"/>
      <c r="J162" s="186"/>
      <c r="K162" s="374"/>
      <c r="L162" s="146">
        <v>0.55000000000000004</v>
      </c>
      <c r="M162" s="361"/>
      <c r="N162" s="140">
        <f t="shared" ref="N162:N163" si="80">SUM(C162,E162,G162,I162)</f>
        <v>4</v>
      </c>
      <c r="O162" s="140">
        <f t="shared" ref="O162:O163" si="81">SUM(C162*D162,E162*F162,G162*H162,I162*J162)</f>
        <v>180</v>
      </c>
      <c r="P162" s="141">
        <f>O162*L162*7</f>
        <v>693.00000000000011</v>
      </c>
    </row>
    <row r="163" spans="1:16" ht="15.75" thickBot="1" x14ac:dyDescent="0.3">
      <c r="A163" s="18" t="s">
        <v>146</v>
      </c>
      <c r="B163" s="16"/>
      <c r="C163" s="186"/>
      <c r="D163" s="186"/>
      <c r="E163" s="186"/>
      <c r="F163" s="186"/>
      <c r="G163" s="186"/>
      <c r="H163" s="186"/>
      <c r="I163" s="186"/>
      <c r="J163" s="186"/>
      <c r="K163" s="374"/>
      <c r="L163" s="146"/>
      <c r="M163" s="361"/>
      <c r="N163" s="140">
        <f t="shared" si="80"/>
        <v>0</v>
      </c>
      <c r="O163" s="140">
        <f t="shared" si="81"/>
        <v>0</v>
      </c>
      <c r="P163" s="141">
        <v>150</v>
      </c>
    </row>
    <row r="164" spans="1:16" ht="15.75" thickBot="1" x14ac:dyDescent="0.3">
      <c r="A164" s="18"/>
      <c r="B164" s="16"/>
      <c r="C164" s="186"/>
      <c r="D164" s="186"/>
      <c r="E164" s="186"/>
      <c r="F164" s="186"/>
      <c r="G164" s="186"/>
      <c r="H164" s="186"/>
      <c r="I164" s="186"/>
      <c r="J164" s="186"/>
      <c r="K164" s="374"/>
      <c r="L164" s="146"/>
      <c r="M164" s="361"/>
      <c r="N164" s="140">
        <f t="shared" ref="N164" si="82">SUM(C164,E164,G164,I164)</f>
        <v>0</v>
      </c>
      <c r="O164" s="140">
        <f t="shared" ref="O164" si="83">SUM(C164*D164,E164*F164,G164*H164,I164*J164)</f>
        <v>0</v>
      </c>
      <c r="P164" s="141">
        <f t="shared" ref="P164" si="84">O164*L164</f>
        <v>0</v>
      </c>
    </row>
    <row r="165" spans="1:16" ht="15.75" thickBot="1" x14ac:dyDescent="0.3">
      <c r="A165" s="142" t="s">
        <v>6</v>
      </c>
      <c r="B165" s="143"/>
      <c r="C165" s="147">
        <f t="shared" ref="C165:J165" si="85">SUM(C160:C164)</f>
        <v>3</v>
      </c>
      <c r="D165" s="147">
        <f t="shared" si="85"/>
        <v>830</v>
      </c>
      <c r="E165" s="147">
        <f t="shared" si="85"/>
        <v>2</v>
      </c>
      <c r="F165" s="147">
        <f t="shared" si="85"/>
        <v>60</v>
      </c>
      <c r="G165" s="147">
        <f t="shared" si="85"/>
        <v>0</v>
      </c>
      <c r="H165" s="147">
        <f t="shared" si="85"/>
        <v>0</v>
      </c>
      <c r="I165" s="147">
        <f t="shared" si="85"/>
        <v>0</v>
      </c>
      <c r="J165" s="147">
        <f t="shared" si="85"/>
        <v>0</v>
      </c>
      <c r="K165" s="374"/>
      <c r="L165" s="148"/>
      <c r="M165" s="361"/>
      <c r="N165" s="147">
        <f>SUM(N160:N164)</f>
        <v>5</v>
      </c>
      <c r="O165" s="70">
        <f>SUM(O160:O164)</f>
        <v>980</v>
      </c>
      <c r="P165" s="145">
        <f>SUM(P160:P164)</f>
        <v>1083</v>
      </c>
    </row>
    <row r="167" spans="1:16" ht="15.75" thickBot="1" x14ac:dyDescent="0.3"/>
    <row r="168" spans="1:16" ht="15.75" thickBot="1" x14ac:dyDescent="0.3">
      <c r="A168" s="363" t="s">
        <v>144</v>
      </c>
      <c r="B168" s="377" t="s">
        <v>0</v>
      </c>
      <c r="C168" s="376" t="s">
        <v>1</v>
      </c>
      <c r="D168" s="376"/>
      <c r="E168" s="376" t="s">
        <v>2</v>
      </c>
      <c r="F168" s="376"/>
      <c r="G168" s="376" t="s">
        <v>3</v>
      </c>
      <c r="H168" s="376"/>
      <c r="I168" s="376" t="s">
        <v>4</v>
      </c>
      <c r="J168" s="376"/>
      <c r="K168" s="366" t="s">
        <v>5</v>
      </c>
      <c r="L168" s="366"/>
      <c r="M168" s="366"/>
      <c r="N168" s="358" t="s">
        <v>6</v>
      </c>
      <c r="O168" s="358"/>
      <c r="P168" s="139" t="s">
        <v>7</v>
      </c>
    </row>
    <row r="169" spans="1:16" ht="15.75" thickBot="1" x14ac:dyDescent="0.3">
      <c r="A169" s="363"/>
      <c r="B169" s="378"/>
      <c r="C169" s="186" t="s">
        <v>8</v>
      </c>
      <c r="D169" s="186" t="s">
        <v>9</v>
      </c>
      <c r="E169" s="186" t="s">
        <v>8</v>
      </c>
      <c r="F169" s="186" t="s">
        <v>9</v>
      </c>
      <c r="G169" s="186" t="s">
        <v>8</v>
      </c>
      <c r="H169" s="186" t="s">
        <v>9</v>
      </c>
      <c r="I169" s="186" t="s">
        <v>8</v>
      </c>
      <c r="J169" s="186" t="s">
        <v>9</v>
      </c>
      <c r="K169" s="361" t="s">
        <v>10</v>
      </c>
      <c r="L169" s="361"/>
      <c r="M169" s="361"/>
      <c r="N169" s="140" t="s">
        <v>8</v>
      </c>
      <c r="O169" s="140" t="s">
        <v>9</v>
      </c>
      <c r="P169" s="141" t="s">
        <v>11</v>
      </c>
    </row>
    <row r="170" spans="1:16" ht="19.5" thickBot="1" x14ac:dyDescent="0.3">
      <c r="A170" s="18"/>
      <c r="B170" s="16"/>
      <c r="C170" s="381" t="s">
        <v>285</v>
      </c>
      <c r="D170" s="382"/>
      <c r="E170" s="382"/>
      <c r="F170" s="382"/>
      <c r="G170" s="382"/>
      <c r="H170" s="382"/>
      <c r="I170" s="382"/>
      <c r="J170" s="383"/>
      <c r="K170" s="374" t="s">
        <v>290</v>
      </c>
      <c r="L170" s="146"/>
      <c r="M170" s="361"/>
      <c r="N170" s="140"/>
      <c r="O170" s="140"/>
      <c r="P170" s="141"/>
    </row>
    <row r="171" spans="1:16" ht="15.75" thickBot="1" x14ac:dyDescent="0.3">
      <c r="A171" s="18"/>
      <c r="B171" s="16"/>
      <c r="C171" s="186"/>
      <c r="D171" s="186"/>
      <c r="E171" s="186"/>
      <c r="F171" s="186"/>
      <c r="G171" s="186"/>
      <c r="H171" s="186"/>
      <c r="I171" s="186"/>
      <c r="J171" s="186"/>
      <c r="K171" s="374"/>
      <c r="L171" s="146"/>
      <c r="M171" s="361"/>
      <c r="N171" s="140"/>
      <c r="O171" s="140"/>
      <c r="P171" s="141"/>
    </row>
    <row r="172" spans="1:16" ht="16.5" thickBot="1" x14ac:dyDescent="0.3">
      <c r="A172" s="18"/>
      <c r="B172" s="16"/>
      <c r="C172" s="263">
        <v>1</v>
      </c>
      <c r="D172" s="263">
        <v>100</v>
      </c>
      <c r="E172" s="417" t="s">
        <v>329</v>
      </c>
      <c r="F172" s="385"/>
      <c r="G172" s="385"/>
      <c r="H172" s="385"/>
      <c r="I172" s="385"/>
      <c r="J172" s="386"/>
      <c r="K172" s="374"/>
      <c r="L172" s="146"/>
      <c r="M172" s="361"/>
      <c r="N172" s="140"/>
      <c r="O172" s="140"/>
      <c r="P172" s="141">
        <v>1000</v>
      </c>
    </row>
    <row r="173" spans="1:16" ht="16.5" thickBot="1" x14ac:dyDescent="0.3">
      <c r="A173" s="18"/>
      <c r="B173" s="16"/>
      <c r="C173" s="263">
        <v>1</v>
      </c>
      <c r="D173" s="263">
        <v>200</v>
      </c>
      <c r="E173" s="417" t="s">
        <v>328</v>
      </c>
      <c r="F173" s="418"/>
      <c r="G173" s="418"/>
      <c r="H173" s="418"/>
      <c r="I173" s="418"/>
      <c r="J173" s="419"/>
      <c r="K173" s="374"/>
      <c r="L173" s="146"/>
      <c r="M173" s="361"/>
      <c r="N173" s="140"/>
      <c r="O173" s="140"/>
      <c r="P173" s="141">
        <v>2000</v>
      </c>
    </row>
    <row r="174" spans="1:16" ht="15.75" thickBot="1" x14ac:dyDescent="0.3">
      <c r="A174" s="18"/>
      <c r="B174" s="16"/>
      <c r="C174" s="186"/>
      <c r="D174" s="186"/>
      <c r="E174" s="186"/>
      <c r="F174" s="186"/>
      <c r="G174" s="186"/>
      <c r="H174" s="186"/>
      <c r="I174" s="186"/>
      <c r="J174" s="186"/>
      <c r="K174" s="374"/>
      <c r="L174" s="146"/>
      <c r="M174" s="361"/>
      <c r="N174" s="140"/>
      <c r="O174" s="140"/>
      <c r="P174" s="141"/>
    </row>
    <row r="175" spans="1:16" ht="15.75" thickBot="1" x14ac:dyDescent="0.3">
      <c r="A175" s="142" t="s">
        <v>6</v>
      </c>
      <c r="B175" s="143"/>
      <c r="C175" s="147">
        <f t="shared" ref="C175:J175" si="86">SUM(C170:C174)</f>
        <v>2</v>
      </c>
      <c r="D175" s="147">
        <f t="shared" si="86"/>
        <v>300</v>
      </c>
      <c r="E175" s="147">
        <f t="shared" si="86"/>
        <v>0</v>
      </c>
      <c r="F175" s="147">
        <f t="shared" si="86"/>
        <v>0</v>
      </c>
      <c r="G175" s="147">
        <f t="shared" si="86"/>
        <v>0</v>
      </c>
      <c r="H175" s="147">
        <f t="shared" si="86"/>
        <v>0</v>
      </c>
      <c r="I175" s="147">
        <f t="shared" si="86"/>
        <v>0</v>
      </c>
      <c r="J175" s="147">
        <f t="shared" si="86"/>
        <v>0</v>
      </c>
      <c r="K175" s="374"/>
      <c r="L175" s="148"/>
      <c r="M175" s="361"/>
      <c r="N175" s="147">
        <f>SUM(N170:N174)</f>
        <v>0</v>
      </c>
      <c r="O175" s="70">
        <f>SUM(O170:O174)</f>
        <v>0</v>
      </c>
      <c r="P175" s="145">
        <f>SUM(P170:P174)</f>
        <v>3000</v>
      </c>
    </row>
    <row r="177" spans="1:16" ht="15.75" customHeight="1" thickBot="1" x14ac:dyDescent="0.3"/>
    <row r="178" spans="1:16" ht="15.75" customHeight="1" thickBot="1" x14ac:dyDescent="0.3">
      <c r="A178" s="363" t="s">
        <v>141</v>
      </c>
      <c r="B178" s="377" t="s">
        <v>0</v>
      </c>
      <c r="C178" s="376" t="s">
        <v>1</v>
      </c>
      <c r="D178" s="376"/>
      <c r="E178" s="376" t="s">
        <v>2</v>
      </c>
      <c r="F178" s="376"/>
      <c r="G178" s="376" t="s">
        <v>3</v>
      </c>
      <c r="H178" s="376"/>
      <c r="I178" s="376" t="s">
        <v>4</v>
      </c>
      <c r="J178" s="376"/>
      <c r="K178" s="366" t="s">
        <v>5</v>
      </c>
      <c r="L178" s="366"/>
      <c r="M178" s="366"/>
      <c r="N178" s="358" t="s">
        <v>6</v>
      </c>
      <c r="O178" s="358"/>
      <c r="P178" s="139" t="s">
        <v>7</v>
      </c>
    </row>
    <row r="179" spans="1:16" ht="15.75" customHeight="1" thickBot="1" x14ac:dyDescent="0.3">
      <c r="A179" s="363"/>
      <c r="B179" s="378"/>
      <c r="C179" s="269" t="s">
        <v>8</v>
      </c>
      <c r="D179" s="269" t="s">
        <v>9</v>
      </c>
      <c r="E179" s="269" t="s">
        <v>8</v>
      </c>
      <c r="F179" s="269" t="s">
        <v>9</v>
      </c>
      <c r="G179" s="269" t="s">
        <v>8</v>
      </c>
      <c r="H179" s="269" t="s">
        <v>9</v>
      </c>
      <c r="I179" s="269" t="s">
        <v>8</v>
      </c>
      <c r="J179" s="269" t="s">
        <v>9</v>
      </c>
      <c r="K179" s="361" t="s">
        <v>10</v>
      </c>
      <c r="L179" s="361"/>
      <c r="M179" s="361"/>
      <c r="N179" s="140" t="s">
        <v>8</v>
      </c>
      <c r="O179" s="140" t="s">
        <v>9</v>
      </c>
      <c r="P179" s="141" t="s">
        <v>11</v>
      </c>
    </row>
    <row r="180" spans="1:16" ht="15.75" customHeight="1" thickBot="1" x14ac:dyDescent="0.3">
      <c r="A180" s="18"/>
      <c r="B180" s="16"/>
      <c r="C180" s="269"/>
      <c r="D180" s="269"/>
      <c r="E180" s="269"/>
      <c r="F180" s="269"/>
      <c r="G180" s="269"/>
      <c r="H180" s="269"/>
      <c r="I180" s="269"/>
      <c r="J180" s="269"/>
      <c r="K180" s="374" t="s">
        <v>162</v>
      </c>
      <c r="L180" s="146"/>
      <c r="M180" s="361"/>
      <c r="N180" s="140">
        <f t="shared" ref="N180:N184" si="87">SUM(C180,E180,G180,I180)</f>
        <v>0</v>
      </c>
      <c r="O180" s="140">
        <f t="shared" ref="O180:O184" si="88">SUM(C180*D180,E180*F180,G180*H180,I180*J180)</f>
        <v>0</v>
      </c>
      <c r="P180" s="141">
        <f t="shared" ref="P180:P184" si="89">O180*L180</f>
        <v>0</v>
      </c>
    </row>
    <row r="181" spans="1:16" ht="15.75" customHeight="1" thickBot="1" x14ac:dyDescent="0.3">
      <c r="A181" s="18" t="s">
        <v>97</v>
      </c>
      <c r="B181" s="16">
        <v>60</v>
      </c>
      <c r="C181" s="269">
        <v>7</v>
      </c>
      <c r="D181" s="269">
        <v>50</v>
      </c>
      <c r="E181" s="269">
        <v>7</v>
      </c>
      <c r="F181" s="269">
        <v>50</v>
      </c>
      <c r="G181" s="269">
        <v>7</v>
      </c>
      <c r="H181" s="269">
        <v>50</v>
      </c>
      <c r="I181" s="269"/>
      <c r="J181" s="269"/>
      <c r="K181" s="374"/>
      <c r="L181" s="146">
        <f>SUM(D181/B181,F181/B181,H181/B181,J181/B181)/3</f>
        <v>0.83333333333333337</v>
      </c>
      <c r="M181" s="361"/>
      <c r="N181" s="140">
        <f t="shared" si="87"/>
        <v>21</v>
      </c>
      <c r="O181" s="140">
        <f t="shared" si="88"/>
        <v>1050</v>
      </c>
      <c r="P181" s="141">
        <f t="shared" si="89"/>
        <v>875</v>
      </c>
    </row>
    <row r="182" spans="1:16" ht="15.75" customHeight="1" thickBot="1" x14ac:dyDescent="0.3">
      <c r="A182" s="18" t="s">
        <v>78</v>
      </c>
      <c r="B182" s="16">
        <v>20</v>
      </c>
      <c r="C182" s="269">
        <v>8</v>
      </c>
      <c r="D182" s="269">
        <v>10</v>
      </c>
      <c r="E182" s="269">
        <v>8</v>
      </c>
      <c r="F182" s="269">
        <v>12</v>
      </c>
      <c r="G182" s="269">
        <v>8</v>
      </c>
      <c r="H182" s="269">
        <v>14</v>
      </c>
      <c r="I182" s="269">
        <v>6</v>
      </c>
      <c r="J182" s="269">
        <v>14</v>
      </c>
      <c r="K182" s="374"/>
      <c r="L182" s="146">
        <f>SUM(D182/B182,F182/B182,H182/B182,J182/B182)/4</f>
        <v>0.625</v>
      </c>
      <c r="M182" s="361"/>
      <c r="N182" s="140">
        <f t="shared" si="87"/>
        <v>30</v>
      </c>
      <c r="O182" s="140">
        <f t="shared" si="88"/>
        <v>372</v>
      </c>
      <c r="P182" s="141">
        <f t="shared" si="89"/>
        <v>232.5</v>
      </c>
    </row>
    <row r="183" spans="1:16" ht="15.75" customHeight="1" thickBot="1" x14ac:dyDescent="0.3">
      <c r="A183" s="18" t="s">
        <v>191</v>
      </c>
      <c r="B183" s="16">
        <v>40</v>
      </c>
      <c r="C183" s="269">
        <v>8</v>
      </c>
      <c r="D183" s="269">
        <v>30</v>
      </c>
      <c r="E183" s="269">
        <v>8</v>
      </c>
      <c r="F183" s="269">
        <v>30</v>
      </c>
      <c r="G183" s="269">
        <v>8</v>
      </c>
      <c r="H183" s="269">
        <v>30</v>
      </c>
      <c r="I183" s="269"/>
      <c r="J183" s="269"/>
      <c r="K183" s="374"/>
      <c r="L183" s="146">
        <f>SUM(D183/B183,F183/B183,H183/B183,J183/B183)/3</f>
        <v>0.75</v>
      </c>
      <c r="M183" s="361"/>
      <c r="N183" s="140">
        <f t="shared" si="87"/>
        <v>24</v>
      </c>
      <c r="O183" s="140">
        <f t="shared" si="88"/>
        <v>720</v>
      </c>
      <c r="P183" s="141">
        <f t="shared" si="89"/>
        <v>540</v>
      </c>
    </row>
    <row r="184" spans="1:16" ht="15.75" customHeight="1" thickBot="1" x14ac:dyDescent="0.3">
      <c r="A184" s="18" t="s">
        <v>20</v>
      </c>
      <c r="B184" s="16">
        <v>85</v>
      </c>
      <c r="C184" s="269">
        <v>8</v>
      </c>
      <c r="D184" s="269">
        <v>50</v>
      </c>
      <c r="E184" s="269">
        <v>6</v>
      </c>
      <c r="F184" s="269">
        <v>70</v>
      </c>
      <c r="G184" s="269">
        <v>6</v>
      </c>
      <c r="H184" s="269">
        <v>70</v>
      </c>
      <c r="I184" s="269">
        <v>6</v>
      </c>
      <c r="J184" s="269">
        <v>70</v>
      </c>
      <c r="K184" s="374"/>
      <c r="L184" s="146">
        <f>SUM(D184/B184,F184/B184,H184/B184,J184/B184)/4</f>
        <v>0.76470588235294112</v>
      </c>
      <c r="M184" s="361"/>
      <c r="N184" s="140">
        <f t="shared" si="87"/>
        <v>26</v>
      </c>
      <c r="O184" s="140">
        <f t="shared" si="88"/>
        <v>1660</v>
      </c>
      <c r="P184" s="141">
        <f t="shared" si="89"/>
        <v>1269.4117647058822</v>
      </c>
    </row>
    <row r="185" spans="1:16" ht="15.75" customHeight="1" thickBot="1" x14ac:dyDescent="0.3">
      <c r="A185" s="18" t="s">
        <v>330</v>
      </c>
      <c r="B185" s="16"/>
      <c r="C185" s="269"/>
      <c r="D185" s="269"/>
      <c r="E185" s="269"/>
      <c r="F185" s="269"/>
      <c r="G185" s="269"/>
      <c r="H185" s="269"/>
      <c r="I185" s="269"/>
      <c r="J185" s="269"/>
      <c r="K185" s="374"/>
      <c r="L185" s="146"/>
      <c r="M185" s="361"/>
      <c r="N185" s="140"/>
      <c r="O185" s="140"/>
      <c r="P185" s="141">
        <v>300</v>
      </c>
    </row>
    <row r="186" spans="1:16" ht="15.75" customHeight="1" thickBot="1" x14ac:dyDescent="0.3">
      <c r="A186" s="18" t="s">
        <v>134</v>
      </c>
      <c r="B186" s="16"/>
      <c r="C186" s="269"/>
      <c r="D186" s="269"/>
      <c r="E186" s="269"/>
      <c r="F186" s="269"/>
      <c r="G186" s="269"/>
      <c r="H186" s="269"/>
      <c r="I186" s="269"/>
      <c r="J186" s="269"/>
      <c r="K186" s="374"/>
      <c r="L186" s="146"/>
      <c r="M186" s="361"/>
      <c r="N186" s="140"/>
      <c r="O186" s="140"/>
      <c r="P186" s="141">
        <v>400</v>
      </c>
    </row>
    <row r="187" spans="1:16" ht="15.75" customHeight="1" thickBot="1" x14ac:dyDescent="0.3">
      <c r="A187" s="18"/>
      <c r="B187" s="16"/>
      <c r="C187" s="269"/>
      <c r="D187" s="269"/>
      <c r="E187" s="269"/>
      <c r="F187" s="269"/>
      <c r="G187" s="269"/>
      <c r="H187" s="269"/>
      <c r="I187" s="269"/>
      <c r="J187" s="269"/>
      <c r="K187" s="374"/>
      <c r="L187" s="146"/>
      <c r="M187" s="361"/>
      <c r="N187" s="140"/>
      <c r="O187" s="140"/>
      <c r="P187" s="141"/>
    </row>
    <row r="188" spans="1:16" ht="15.75" customHeight="1" thickBot="1" x14ac:dyDescent="0.3">
      <c r="A188" s="142" t="s">
        <v>6</v>
      </c>
      <c r="B188" s="143"/>
      <c r="C188" s="147">
        <f t="shared" ref="C188:J188" si="90">SUM(C180:C187)</f>
        <v>31</v>
      </c>
      <c r="D188" s="147">
        <f t="shared" si="90"/>
        <v>140</v>
      </c>
      <c r="E188" s="147">
        <f t="shared" si="90"/>
        <v>29</v>
      </c>
      <c r="F188" s="147">
        <f t="shared" si="90"/>
        <v>162</v>
      </c>
      <c r="G188" s="147">
        <f t="shared" si="90"/>
        <v>29</v>
      </c>
      <c r="H188" s="147">
        <f t="shared" si="90"/>
        <v>164</v>
      </c>
      <c r="I188" s="147">
        <f t="shared" si="90"/>
        <v>12</v>
      </c>
      <c r="J188" s="147">
        <f t="shared" si="90"/>
        <v>84</v>
      </c>
      <c r="K188" s="374"/>
      <c r="L188" s="148">
        <f>AVERAGE(L180:L187)</f>
        <v>0.74325980392156865</v>
      </c>
      <c r="M188" s="361"/>
      <c r="N188" s="147">
        <f>SUM(N180:N187)</f>
        <v>101</v>
      </c>
      <c r="O188" s="70">
        <f>SUM(O180:O187)</f>
        <v>3802</v>
      </c>
      <c r="P188" s="145">
        <f>SUM(P180:P187)</f>
        <v>3616.911764705882</v>
      </c>
    </row>
    <row r="191" spans="1:16" ht="15.75" x14ac:dyDescent="0.25">
      <c r="A191" s="304" t="s">
        <v>166</v>
      </c>
      <c r="B191" s="396"/>
      <c r="C191" s="397">
        <f>SUM(P147)</f>
        <v>3610.911764705882</v>
      </c>
      <c r="D191" s="398"/>
    </row>
    <row r="192" spans="1:16" ht="15.75" x14ac:dyDescent="0.25">
      <c r="A192" s="304" t="s">
        <v>62</v>
      </c>
      <c r="B192" s="396"/>
      <c r="C192" s="397">
        <f>SUM(P156,P175,P165,P134)</f>
        <v>11262</v>
      </c>
      <c r="D192" s="398"/>
    </row>
    <row r="193" spans="1:16" ht="15.75" x14ac:dyDescent="0.25">
      <c r="A193" s="306" t="s">
        <v>63</v>
      </c>
      <c r="B193" s="411"/>
      <c r="C193" s="412">
        <f>SUM(C191,C192)</f>
        <v>14872.911764705881</v>
      </c>
      <c r="D193" s="413"/>
    </row>
    <row r="196" spans="1:16" ht="21" x14ac:dyDescent="0.35">
      <c r="A196" s="303" t="s">
        <v>155</v>
      </c>
      <c r="B196" s="337"/>
      <c r="C196" s="337"/>
      <c r="D196" s="337"/>
      <c r="E196" s="337"/>
      <c r="F196" s="337"/>
      <c r="G196" s="337"/>
      <c r="H196" s="337"/>
      <c r="I196" s="75"/>
      <c r="J196" s="76" t="s">
        <v>76</v>
      </c>
      <c r="K196" s="75"/>
      <c r="L196" s="335" t="s">
        <v>302</v>
      </c>
      <c r="M196" s="336"/>
      <c r="N196" s="336"/>
      <c r="O196" s="336"/>
      <c r="P196" s="336"/>
    </row>
    <row r="198" spans="1:16" ht="15.75" thickBot="1" x14ac:dyDescent="0.3"/>
    <row r="199" spans="1:16" ht="15.75" thickBot="1" x14ac:dyDescent="0.3">
      <c r="A199" s="363" t="s">
        <v>182</v>
      </c>
      <c r="B199" s="377" t="s">
        <v>0</v>
      </c>
      <c r="C199" s="376" t="s">
        <v>1</v>
      </c>
      <c r="D199" s="376"/>
      <c r="E199" s="376" t="s">
        <v>2</v>
      </c>
      <c r="F199" s="376"/>
      <c r="G199" s="376" t="s">
        <v>3</v>
      </c>
      <c r="H199" s="376"/>
      <c r="I199" s="376" t="s">
        <v>4</v>
      </c>
      <c r="J199" s="376"/>
      <c r="K199" s="366" t="s">
        <v>5</v>
      </c>
      <c r="L199" s="366"/>
      <c r="M199" s="366"/>
      <c r="N199" s="358" t="s">
        <v>6</v>
      </c>
      <c r="O199" s="358"/>
      <c r="P199" s="139" t="s">
        <v>7</v>
      </c>
    </row>
    <row r="200" spans="1:16" ht="15.75" thickBot="1" x14ac:dyDescent="0.3">
      <c r="A200" s="363"/>
      <c r="B200" s="378"/>
      <c r="C200" s="188" t="s">
        <v>8</v>
      </c>
      <c r="D200" s="188" t="s">
        <v>9</v>
      </c>
      <c r="E200" s="188" t="s">
        <v>8</v>
      </c>
      <c r="F200" s="188" t="s">
        <v>9</v>
      </c>
      <c r="G200" s="188" t="s">
        <v>8</v>
      </c>
      <c r="H200" s="188" t="s">
        <v>9</v>
      </c>
      <c r="I200" s="188" t="s">
        <v>8</v>
      </c>
      <c r="J200" s="188" t="s">
        <v>9</v>
      </c>
      <c r="K200" s="361" t="s">
        <v>10</v>
      </c>
      <c r="L200" s="361"/>
      <c r="M200" s="361"/>
      <c r="N200" s="140" t="s">
        <v>8</v>
      </c>
      <c r="O200" s="140" t="s">
        <v>9</v>
      </c>
      <c r="P200" s="141" t="s">
        <v>11</v>
      </c>
    </row>
    <row r="201" spans="1:16" ht="15.75" thickBot="1" x14ac:dyDescent="0.3">
      <c r="A201" s="18" t="s">
        <v>27</v>
      </c>
      <c r="B201" s="16"/>
      <c r="C201" s="188">
        <v>1</v>
      </c>
      <c r="D201" s="188">
        <v>800</v>
      </c>
      <c r="E201" s="188"/>
      <c r="F201" s="188"/>
      <c r="G201" s="188"/>
      <c r="H201" s="188"/>
      <c r="I201" s="188"/>
      <c r="J201" s="188"/>
      <c r="K201" s="374" t="s">
        <v>26</v>
      </c>
      <c r="L201" s="146">
        <v>0.3</v>
      </c>
      <c r="M201" s="361"/>
      <c r="N201" s="140">
        <f>SUM(C201,E201,G201,I201)</f>
        <v>1</v>
      </c>
      <c r="O201" s="140">
        <f>SUM(C201*D201,E201*F201,G201*H201,I201*J201)</f>
        <v>800</v>
      </c>
      <c r="P201" s="141">
        <f t="shared" ref="P201:P202" si="91">O201*L201</f>
        <v>240</v>
      </c>
    </row>
    <row r="202" spans="1:16" ht="15.75" thickBot="1" x14ac:dyDescent="0.3">
      <c r="A202" s="18" t="s">
        <v>28</v>
      </c>
      <c r="B202" s="16"/>
      <c r="C202" s="188">
        <v>4</v>
      </c>
      <c r="D202" s="188">
        <v>20</v>
      </c>
      <c r="E202" s="188">
        <v>4</v>
      </c>
      <c r="F202" s="188">
        <v>20</v>
      </c>
      <c r="G202" s="188">
        <v>4</v>
      </c>
      <c r="H202" s="188">
        <v>20</v>
      </c>
      <c r="I202" s="188"/>
      <c r="J202" s="188"/>
      <c r="K202" s="374"/>
      <c r="L202" s="146">
        <v>0.5</v>
      </c>
      <c r="M202" s="361"/>
      <c r="N202" s="140">
        <f>SUM(C202,E202,G202,I202)</f>
        <v>12</v>
      </c>
      <c r="O202" s="140">
        <f>SUM(C202*D202,E202*F202,G202*H202,I202*J202)</f>
        <v>240</v>
      </c>
      <c r="P202" s="141">
        <f t="shared" si="91"/>
        <v>120</v>
      </c>
    </row>
    <row r="203" spans="1:16" ht="15.75" thickBot="1" x14ac:dyDescent="0.3">
      <c r="A203" s="18" t="s">
        <v>123</v>
      </c>
      <c r="B203" s="16"/>
      <c r="C203" s="188">
        <v>4</v>
      </c>
      <c r="D203" s="188">
        <v>20</v>
      </c>
      <c r="E203" s="188"/>
      <c r="F203" s="188"/>
      <c r="G203" s="188"/>
      <c r="H203" s="188"/>
      <c r="I203" s="188"/>
      <c r="J203" s="188"/>
      <c r="K203" s="374"/>
      <c r="L203" s="146">
        <v>0.6</v>
      </c>
      <c r="M203" s="361"/>
      <c r="N203" s="140">
        <f t="shared" ref="N203:N204" si="92">SUM(C203,E203,G203,I203)</f>
        <v>4</v>
      </c>
      <c r="O203" s="140">
        <f t="shared" ref="O203:O204" si="93">SUM(C203*D203,E203*F203,G203*H203,I203*J203)</f>
        <v>80</v>
      </c>
      <c r="P203" s="141">
        <f>O203*L203*7</f>
        <v>336</v>
      </c>
    </row>
    <row r="204" spans="1:16" ht="15.75" thickBot="1" x14ac:dyDescent="0.3">
      <c r="A204" s="18" t="s">
        <v>29</v>
      </c>
      <c r="B204" s="16"/>
      <c r="C204" s="188">
        <v>2</v>
      </c>
      <c r="D204" s="188">
        <v>60</v>
      </c>
      <c r="E204" s="188">
        <v>1</v>
      </c>
      <c r="F204" s="188">
        <v>100</v>
      </c>
      <c r="G204" s="188">
        <v>2</v>
      </c>
      <c r="H204" s="188">
        <v>150</v>
      </c>
      <c r="I204" s="188"/>
      <c r="J204" s="188"/>
      <c r="K204" s="374"/>
      <c r="L204" s="146">
        <v>0.55000000000000004</v>
      </c>
      <c r="M204" s="361"/>
      <c r="N204" s="140">
        <f t="shared" si="92"/>
        <v>5</v>
      </c>
      <c r="O204" s="140">
        <f t="shared" si="93"/>
        <v>520</v>
      </c>
      <c r="P204" s="141">
        <f>O204*L204*7</f>
        <v>2002</v>
      </c>
    </row>
    <row r="205" spans="1:16" ht="15.75" thickBot="1" x14ac:dyDescent="0.3">
      <c r="A205" s="18" t="s">
        <v>146</v>
      </c>
      <c r="B205" s="16"/>
      <c r="C205" s="188"/>
      <c r="D205" s="188"/>
      <c r="E205" s="188"/>
      <c r="F205" s="188"/>
      <c r="G205" s="188"/>
      <c r="H205" s="188"/>
      <c r="I205" s="188"/>
      <c r="J205" s="188"/>
      <c r="K205" s="374"/>
      <c r="L205" s="146">
        <v>0.3</v>
      </c>
      <c r="M205" s="361"/>
      <c r="N205" s="140"/>
      <c r="O205" s="140"/>
      <c r="P205" s="141">
        <v>150</v>
      </c>
    </row>
    <row r="206" spans="1:16" ht="15.75" thickBot="1" x14ac:dyDescent="0.3">
      <c r="A206" s="18" t="s">
        <v>164</v>
      </c>
      <c r="B206" s="16"/>
      <c r="C206" s="188"/>
      <c r="D206" s="188"/>
      <c r="E206" s="188"/>
      <c r="F206" s="188"/>
      <c r="G206" s="188"/>
      <c r="H206" s="188"/>
      <c r="I206" s="188"/>
      <c r="J206" s="188"/>
      <c r="K206" s="374"/>
      <c r="L206" s="146"/>
      <c r="M206" s="361"/>
      <c r="N206" s="140"/>
      <c r="O206" s="140"/>
      <c r="P206" s="141">
        <v>100</v>
      </c>
    </row>
    <row r="207" spans="1:16" ht="15.75" thickBot="1" x14ac:dyDescent="0.3">
      <c r="A207" s="142" t="s">
        <v>6</v>
      </c>
      <c r="B207" s="143"/>
      <c r="C207" s="147">
        <f t="shared" ref="C207:J207" si="94">SUM(C201:C206)</f>
        <v>11</v>
      </c>
      <c r="D207" s="147">
        <f t="shared" si="94"/>
        <v>900</v>
      </c>
      <c r="E207" s="147">
        <f t="shared" si="94"/>
        <v>5</v>
      </c>
      <c r="F207" s="147">
        <f t="shared" si="94"/>
        <v>120</v>
      </c>
      <c r="G207" s="147">
        <f t="shared" si="94"/>
        <v>6</v>
      </c>
      <c r="H207" s="147">
        <f t="shared" si="94"/>
        <v>170</v>
      </c>
      <c r="I207" s="147">
        <f t="shared" si="94"/>
        <v>0</v>
      </c>
      <c r="J207" s="147">
        <f t="shared" si="94"/>
        <v>0</v>
      </c>
      <c r="K207" s="374"/>
      <c r="L207" s="148"/>
      <c r="M207" s="361"/>
      <c r="N207" s="147">
        <f>SUM(N201:N206)</f>
        <v>22</v>
      </c>
      <c r="O207" s="70">
        <f>SUM(O201:O206)</f>
        <v>1640</v>
      </c>
      <c r="P207" s="145">
        <f>SUM(P201:P206)</f>
        <v>2948</v>
      </c>
    </row>
    <row r="209" spans="1:16" ht="15.75" thickBot="1" x14ac:dyDescent="0.3"/>
    <row r="210" spans="1:16" ht="15.75" customHeight="1" thickBot="1" x14ac:dyDescent="0.3">
      <c r="A210" s="363" t="s">
        <v>304</v>
      </c>
      <c r="B210" s="377" t="s">
        <v>0</v>
      </c>
      <c r="C210" s="376" t="s">
        <v>1</v>
      </c>
      <c r="D210" s="376"/>
      <c r="E210" s="376" t="s">
        <v>2</v>
      </c>
      <c r="F210" s="376"/>
      <c r="G210" s="376" t="s">
        <v>3</v>
      </c>
      <c r="H210" s="376"/>
      <c r="I210" s="376" t="s">
        <v>4</v>
      </c>
      <c r="J210" s="376"/>
      <c r="K210" s="366" t="s">
        <v>5</v>
      </c>
      <c r="L210" s="366"/>
      <c r="M210" s="366"/>
      <c r="N210" s="358" t="s">
        <v>6</v>
      </c>
      <c r="O210" s="358"/>
      <c r="P210" s="139" t="s">
        <v>7</v>
      </c>
    </row>
    <row r="211" spans="1:16" ht="15.75" customHeight="1" thickBot="1" x14ac:dyDescent="0.3">
      <c r="A211" s="363"/>
      <c r="B211" s="378"/>
      <c r="C211" s="264" t="s">
        <v>8</v>
      </c>
      <c r="D211" s="264" t="s">
        <v>9</v>
      </c>
      <c r="E211" s="264" t="s">
        <v>8</v>
      </c>
      <c r="F211" s="264" t="s">
        <v>9</v>
      </c>
      <c r="G211" s="264" t="s">
        <v>8</v>
      </c>
      <c r="H211" s="264" t="s">
        <v>9</v>
      </c>
      <c r="I211" s="264" t="s">
        <v>8</v>
      </c>
      <c r="J211" s="264" t="s">
        <v>9</v>
      </c>
      <c r="K211" s="361" t="s">
        <v>10</v>
      </c>
      <c r="L211" s="361"/>
      <c r="M211" s="361"/>
      <c r="N211" s="140" t="s">
        <v>8</v>
      </c>
      <c r="O211" s="140" t="s">
        <v>9</v>
      </c>
      <c r="P211" s="141" t="s">
        <v>11</v>
      </c>
    </row>
    <row r="212" spans="1:16" ht="15.75" customHeight="1" thickBot="1" x14ac:dyDescent="0.3">
      <c r="A212" s="18" t="s">
        <v>18</v>
      </c>
      <c r="B212" s="16">
        <v>60</v>
      </c>
      <c r="C212" s="264">
        <v>5</v>
      </c>
      <c r="D212" s="264">
        <v>30</v>
      </c>
      <c r="E212" s="264">
        <v>4</v>
      </c>
      <c r="F212" s="264">
        <v>3</v>
      </c>
      <c r="G212" s="264">
        <v>4</v>
      </c>
      <c r="H212" s="264">
        <v>30</v>
      </c>
      <c r="I212" s="264"/>
      <c r="J212" s="264"/>
      <c r="K212" s="374" t="s">
        <v>162</v>
      </c>
      <c r="L212" s="146">
        <f>SUM(D212/B212,F212/B212,H212/B212,J212/B212)/3</f>
        <v>0.35000000000000003</v>
      </c>
      <c r="M212" s="361"/>
      <c r="N212" s="140">
        <f t="shared" ref="N212:N215" si="95">SUM(C212,E212,G212,I212)</f>
        <v>13</v>
      </c>
      <c r="O212" s="140">
        <f t="shared" ref="O212:O215" si="96">SUM(C212*D212,E212*F212,G212*H212,I212*J212)</f>
        <v>282</v>
      </c>
      <c r="P212" s="141">
        <f t="shared" ref="P212:P215" si="97">O212*L212</f>
        <v>98.7</v>
      </c>
    </row>
    <row r="213" spans="1:16" ht="15.75" thickBot="1" x14ac:dyDescent="0.3">
      <c r="A213" s="18" t="s">
        <v>97</v>
      </c>
      <c r="B213" s="16">
        <v>60</v>
      </c>
      <c r="C213" s="264">
        <v>7</v>
      </c>
      <c r="D213" s="264">
        <v>50</v>
      </c>
      <c r="E213" s="264">
        <v>7</v>
      </c>
      <c r="F213" s="264">
        <v>50</v>
      </c>
      <c r="G213" s="264">
        <v>7</v>
      </c>
      <c r="H213" s="264">
        <v>50</v>
      </c>
      <c r="I213" s="264"/>
      <c r="J213" s="264"/>
      <c r="K213" s="374"/>
      <c r="L213" s="146">
        <f>SUM(D213/B213,F213/B213,H213/B213,J213/B213)/3</f>
        <v>0.83333333333333337</v>
      </c>
      <c r="M213" s="361"/>
      <c r="N213" s="140">
        <f t="shared" si="95"/>
        <v>21</v>
      </c>
      <c r="O213" s="140">
        <f t="shared" si="96"/>
        <v>1050</v>
      </c>
      <c r="P213" s="141">
        <f t="shared" si="97"/>
        <v>875</v>
      </c>
    </row>
    <row r="214" spans="1:16" ht="15.75" thickBot="1" x14ac:dyDescent="0.3">
      <c r="A214" s="18" t="s">
        <v>78</v>
      </c>
      <c r="B214" s="16">
        <v>20</v>
      </c>
      <c r="C214" s="264">
        <v>8</v>
      </c>
      <c r="D214" s="264">
        <v>10</v>
      </c>
      <c r="E214" s="264">
        <v>8</v>
      </c>
      <c r="F214" s="264">
        <v>12</v>
      </c>
      <c r="G214" s="264">
        <v>8</v>
      </c>
      <c r="H214" s="264">
        <v>14</v>
      </c>
      <c r="I214" s="264">
        <v>6</v>
      </c>
      <c r="J214" s="264">
        <v>14</v>
      </c>
      <c r="K214" s="374"/>
      <c r="L214" s="146">
        <f>SUM(D214/B214,F214/B214,H214/B214,J214/B214)/4</f>
        <v>0.625</v>
      </c>
      <c r="M214" s="361"/>
      <c r="N214" s="140">
        <f t="shared" si="95"/>
        <v>30</v>
      </c>
      <c r="O214" s="140">
        <f t="shared" si="96"/>
        <v>372</v>
      </c>
      <c r="P214" s="141">
        <f t="shared" si="97"/>
        <v>232.5</v>
      </c>
    </row>
    <row r="215" spans="1:16" ht="15.75" thickBot="1" x14ac:dyDescent="0.3">
      <c r="A215" s="18" t="s">
        <v>20</v>
      </c>
      <c r="B215" s="16">
        <v>85</v>
      </c>
      <c r="C215" s="264">
        <v>8</v>
      </c>
      <c r="D215" s="264">
        <v>50</v>
      </c>
      <c r="E215" s="264">
        <v>6</v>
      </c>
      <c r="F215" s="264">
        <v>70</v>
      </c>
      <c r="G215" s="264">
        <v>6</v>
      </c>
      <c r="H215" s="264">
        <v>70</v>
      </c>
      <c r="I215" s="264">
        <v>6</v>
      </c>
      <c r="J215" s="264">
        <v>70</v>
      </c>
      <c r="K215" s="374"/>
      <c r="L215" s="146">
        <f>SUM(D215/B215,F215/B215,H215/B215,J215/B215)/4</f>
        <v>0.76470588235294112</v>
      </c>
      <c r="M215" s="361"/>
      <c r="N215" s="140">
        <f t="shared" si="95"/>
        <v>26</v>
      </c>
      <c r="O215" s="140">
        <f t="shared" si="96"/>
        <v>1660</v>
      </c>
      <c r="P215" s="141">
        <f t="shared" si="97"/>
        <v>1269.4117647058822</v>
      </c>
    </row>
    <row r="216" spans="1:16" ht="15.75" thickBot="1" x14ac:dyDescent="0.3">
      <c r="A216" s="18" t="s">
        <v>239</v>
      </c>
      <c r="B216" s="16"/>
      <c r="C216" s="264"/>
      <c r="D216" s="264"/>
      <c r="E216" s="264"/>
      <c r="F216" s="264"/>
      <c r="G216" s="264"/>
      <c r="H216" s="264"/>
      <c r="I216" s="264"/>
      <c r="J216" s="264"/>
      <c r="K216" s="374"/>
      <c r="L216" s="146"/>
      <c r="M216" s="361"/>
      <c r="N216" s="140">
        <f t="shared" ref="N216" si="98">SUM(C216,E216,G216,I216)</f>
        <v>0</v>
      </c>
      <c r="O216" s="140">
        <f t="shared" ref="O216" si="99">SUM(C216*D216,E216*F216,G216*H216,I216*J216)</f>
        <v>0</v>
      </c>
      <c r="P216" s="141">
        <v>400</v>
      </c>
    </row>
    <row r="217" spans="1:16" ht="15.75" thickBot="1" x14ac:dyDescent="0.3">
      <c r="A217" s="18" t="s">
        <v>134</v>
      </c>
      <c r="B217" s="16"/>
      <c r="C217" s="264"/>
      <c r="D217" s="264"/>
      <c r="E217" s="264"/>
      <c r="F217" s="264"/>
      <c r="G217" s="264"/>
      <c r="H217" s="264"/>
      <c r="I217" s="264"/>
      <c r="J217" s="264"/>
      <c r="K217" s="374"/>
      <c r="L217" s="146"/>
      <c r="M217" s="361"/>
      <c r="N217" s="140"/>
      <c r="O217" s="140"/>
      <c r="P217" s="141">
        <v>200</v>
      </c>
    </row>
    <row r="218" spans="1:16" ht="15.75" thickBot="1" x14ac:dyDescent="0.3">
      <c r="A218" s="18"/>
      <c r="B218" s="16"/>
      <c r="C218" s="264"/>
      <c r="D218" s="264"/>
      <c r="E218" s="264"/>
      <c r="F218" s="264"/>
      <c r="G218" s="264"/>
      <c r="H218" s="264"/>
      <c r="I218" s="264"/>
      <c r="J218" s="264"/>
      <c r="K218" s="374"/>
      <c r="L218" s="146"/>
      <c r="M218" s="361"/>
      <c r="N218" s="140"/>
      <c r="O218" s="140"/>
      <c r="P218" s="141"/>
    </row>
    <row r="219" spans="1:16" ht="15.75" thickBot="1" x14ac:dyDescent="0.3">
      <c r="A219" s="142" t="s">
        <v>6</v>
      </c>
      <c r="B219" s="143"/>
      <c r="C219" s="147">
        <f t="shared" ref="C219:J219" si="100">SUM(C212:C218)</f>
        <v>28</v>
      </c>
      <c r="D219" s="147">
        <f t="shared" si="100"/>
        <v>140</v>
      </c>
      <c r="E219" s="147">
        <f t="shared" si="100"/>
        <v>25</v>
      </c>
      <c r="F219" s="147">
        <f t="shared" si="100"/>
        <v>135</v>
      </c>
      <c r="G219" s="147">
        <f t="shared" si="100"/>
        <v>25</v>
      </c>
      <c r="H219" s="147">
        <f t="shared" si="100"/>
        <v>164</v>
      </c>
      <c r="I219" s="147">
        <f t="shared" si="100"/>
        <v>12</v>
      </c>
      <c r="J219" s="147">
        <f t="shared" si="100"/>
        <v>84</v>
      </c>
      <c r="K219" s="374"/>
      <c r="L219" s="148">
        <f>AVERAGE(L212:L218)</f>
        <v>0.64325980392156867</v>
      </c>
      <c r="M219" s="361"/>
      <c r="N219" s="147">
        <f>SUM(N212:N218)</f>
        <v>90</v>
      </c>
      <c r="O219" s="70">
        <f>SUM(O212:O218)</f>
        <v>3364</v>
      </c>
      <c r="P219" s="145">
        <f>SUM(P212:P218)</f>
        <v>3075.6117647058823</v>
      </c>
    </row>
    <row r="220" spans="1:16" ht="15.75" thickBot="1" x14ac:dyDescent="0.3"/>
    <row r="221" spans="1:16" ht="15.75" thickBot="1" x14ac:dyDescent="0.3">
      <c r="A221" s="275" t="s">
        <v>301</v>
      </c>
      <c r="B221" s="277"/>
      <c r="C221" s="281" t="s">
        <v>1</v>
      </c>
      <c r="D221" s="282"/>
      <c r="E221" s="281" t="s">
        <v>2</v>
      </c>
      <c r="F221" s="282"/>
      <c r="G221" s="281" t="s">
        <v>3</v>
      </c>
      <c r="H221" s="282"/>
      <c r="I221" s="281" t="s">
        <v>4</v>
      </c>
      <c r="J221" s="283"/>
      <c r="K221" s="294" t="s">
        <v>5</v>
      </c>
      <c r="L221" s="294"/>
      <c r="M221" s="294"/>
      <c r="N221" s="286" t="s">
        <v>6</v>
      </c>
      <c r="O221" s="286"/>
      <c r="P221" s="65" t="s">
        <v>7</v>
      </c>
    </row>
    <row r="222" spans="1:16" ht="15.75" thickBot="1" x14ac:dyDescent="0.3">
      <c r="A222" s="276"/>
      <c r="B222" s="278"/>
      <c r="C222" s="187" t="s">
        <v>8</v>
      </c>
      <c r="D222" s="3" t="s">
        <v>12</v>
      </c>
      <c r="E222" s="3" t="s">
        <v>8</v>
      </c>
      <c r="F222" s="3" t="s">
        <v>12</v>
      </c>
      <c r="G222" s="3" t="s">
        <v>8</v>
      </c>
      <c r="H222" s="3" t="s">
        <v>12</v>
      </c>
      <c r="I222" s="3" t="s">
        <v>8</v>
      </c>
      <c r="J222" s="3" t="s">
        <v>12</v>
      </c>
      <c r="K222" s="295" t="s">
        <v>13</v>
      </c>
      <c r="L222" s="296"/>
      <c r="M222" s="297"/>
      <c r="N222" s="4" t="s">
        <v>8</v>
      </c>
      <c r="O222" s="28" t="s">
        <v>12</v>
      </c>
      <c r="P222" s="66" t="s">
        <v>11</v>
      </c>
    </row>
    <row r="223" spans="1:16" ht="15.75" thickBot="1" x14ac:dyDescent="0.3">
      <c r="A223" s="17" t="s">
        <v>27</v>
      </c>
      <c r="B223" s="278"/>
      <c r="C223" s="187">
        <v>1</v>
      </c>
      <c r="D223" s="3">
        <v>800</v>
      </c>
      <c r="E223" s="3"/>
      <c r="F223" s="3"/>
      <c r="G223" s="3"/>
      <c r="H223" s="3"/>
      <c r="I223" s="3"/>
      <c r="J223" s="3"/>
      <c r="K223" s="291" t="s">
        <v>67</v>
      </c>
      <c r="L223" s="3">
        <v>0.3</v>
      </c>
      <c r="M223" s="272"/>
      <c r="N223" s="4">
        <f t="shared" ref="N223:N224" si="101">SUM(C223,E223,G223,I223)</f>
        <v>1</v>
      </c>
      <c r="O223" s="28">
        <f>SUM(C223*D223,E223*F223,G223*H223,I223*J223)</f>
        <v>800</v>
      </c>
      <c r="P223" s="66">
        <f t="shared" ref="P223" si="102">O223*L223</f>
        <v>240</v>
      </c>
    </row>
    <row r="224" spans="1:16" ht="15.75" thickBot="1" x14ac:dyDescent="0.3">
      <c r="A224" s="17" t="s">
        <v>305</v>
      </c>
      <c r="B224" s="278"/>
      <c r="C224" s="187"/>
      <c r="D224" s="3"/>
      <c r="E224" s="3"/>
      <c r="F224" s="3"/>
      <c r="G224" s="3"/>
      <c r="H224" s="3"/>
      <c r="I224" s="3"/>
      <c r="J224" s="3"/>
      <c r="K224" s="292"/>
      <c r="L224" s="3"/>
      <c r="M224" s="273"/>
      <c r="N224" s="4">
        <f t="shared" si="101"/>
        <v>0</v>
      </c>
      <c r="O224" s="28">
        <f t="shared" ref="O224" si="103">SUM(C224*D224,E224*F224,G224*H224,I224*J224)</f>
        <v>0</v>
      </c>
      <c r="P224" s="66">
        <v>300</v>
      </c>
    </row>
    <row r="225" spans="1:16" ht="15.75" thickBot="1" x14ac:dyDescent="0.3">
      <c r="A225" s="17" t="s">
        <v>306</v>
      </c>
      <c r="B225" s="279"/>
      <c r="C225" s="187">
        <v>1</v>
      </c>
      <c r="D225" s="3">
        <v>800</v>
      </c>
      <c r="E225" s="3"/>
      <c r="F225" s="3"/>
      <c r="G225" s="3"/>
      <c r="H225" s="3"/>
      <c r="I225" s="3"/>
      <c r="J225" s="3"/>
      <c r="K225" s="292"/>
      <c r="L225" s="3">
        <v>0.3</v>
      </c>
      <c r="M225" s="273"/>
      <c r="N225" s="19">
        <f t="shared" ref="N225" si="104">SUM(C225,E225,G225,I225)</f>
        <v>1</v>
      </c>
      <c r="O225" s="29">
        <f t="shared" ref="O225" si="105">SUM(C225*D225,E225*F225,G225*H225,I225*J225)</f>
        <v>800</v>
      </c>
      <c r="P225" s="66">
        <f t="shared" ref="P225" si="106">O225*L225</f>
        <v>240</v>
      </c>
    </row>
    <row r="226" spans="1:16" ht="15.75" thickBot="1" x14ac:dyDescent="0.3">
      <c r="A226" s="69" t="s">
        <v>6</v>
      </c>
      <c r="B226" s="8"/>
      <c r="C226" s="70">
        <f t="shared" ref="C226:J226" si="107">SUM(C221:C225)</f>
        <v>2</v>
      </c>
      <c r="D226" s="70">
        <f t="shared" si="107"/>
        <v>1600</v>
      </c>
      <c r="E226" s="70">
        <f t="shared" si="107"/>
        <v>0</v>
      </c>
      <c r="F226" s="70">
        <f t="shared" si="107"/>
        <v>0</v>
      </c>
      <c r="G226" s="70">
        <f t="shared" si="107"/>
        <v>0</v>
      </c>
      <c r="H226" s="70">
        <f t="shared" si="107"/>
        <v>0</v>
      </c>
      <c r="I226" s="70">
        <f t="shared" si="107"/>
        <v>0</v>
      </c>
      <c r="J226" s="87">
        <f t="shared" si="107"/>
        <v>0</v>
      </c>
      <c r="K226" s="338"/>
      <c r="L226" s="85">
        <f>AVERAGE(L223:L225)</f>
        <v>0.3</v>
      </c>
      <c r="M226" s="274"/>
      <c r="N226" s="70">
        <f>SUM(N221:N225)</f>
        <v>2</v>
      </c>
      <c r="O226" s="72">
        <f>SUM(O221:O225)</f>
        <v>1600</v>
      </c>
      <c r="P226" s="67">
        <f>SUM(P220:P225)</f>
        <v>780</v>
      </c>
    </row>
    <row r="227" spans="1:16" ht="15.75" thickBot="1" x14ac:dyDescent="0.3"/>
    <row r="228" spans="1:16" ht="15.75" customHeight="1" thickBot="1" x14ac:dyDescent="0.3">
      <c r="A228" s="363" t="s">
        <v>307</v>
      </c>
      <c r="B228" s="377" t="s">
        <v>0</v>
      </c>
      <c r="C228" s="376" t="s">
        <v>1</v>
      </c>
      <c r="D228" s="376"/>
      <c r="E228" s="376" t="s">
        <v>2</v>
      </c>
      <c r="F228" s="376"/>
      <c r="G228" s="376" t="s">
        <v>3</v>
      </c>
      <c r="H228" s="376"/>
      <c r="I228" s="376" t="s">
        <v>4</v>
      </c>
      <c r="J228" s="376"/>
      <c r="K228" s="366" t="s">
        <v>5</v>
      </c>
      <c r="L228" s="366"/>
      <c r="M228" s="366"/>
      <c r="N228" s="358" t="s">
        <v>6</v>
      </c>
      <c r="O228" s="358"/>
      <c r="P228" s="139" t="s">
        <v>7</v>
      </c>
    </row>
    <row r="229" spans="1:16" ht="15.75" customHeight="1" thickBot="1" x14ac:dyDescent="0.3">
      <c r="A229" s="363"/>
      <c r="B229" s="378"/>
      <c r="C229" s="264" t="s">
        <v>8</v>
      </c>
      <c r="D229" s="264" t="s">
        <v>9</v>
      </c>
      <c r="E229" s="264" t="s">
        <v>8</v>
      </c>
      <c r="F229" s="264" t="s">
        <v>9</v>
      </c>
      <c r="G229" s="264" t="s">
        <v>8</v>
      </c>
      <c r="H229" s="264" t="s">
        <v>9</v>
      </c>
      <c r="I229" s="264" t="s">
        <v>8</v>
      </c>
      <c r="J229" s="264" t="s">
        <v>9</v>
      </c>
      <c r="K229" s="361" t="s">
        <v>10</v>
      </c>
      <c r="L229" s="361"/>
      <c r="M229" s="361"/>
      <c r="N229" s="140" t="s">
        <v>8</v>
      </c>
      <c r="O229" s="140" t="s">
        <v>9</v>
      </c>
      <c r="P229" s="141" t="s">
        <v>11</v>
      </c>
    </row>
    <row r="230" spans="1:16" ht="15.75" customHeight="1" thickBot="1" x14ac:dyDescent="0.3">
      <c r="A230" s="18" t="s">
        <v>27</v>
      </c>
      <c r="B230" s="16"/>
      <c r="C230" s="264">
        <v>1</v>
      </c>
      <c r="D230" s="264">
        <v>800</v>
      </c>
      <c r="E230" s="264"/>
      <c r="F230" s="264"/>
      <c r="G230" s="264"/>
      <c r="H230" s="264"/>
      <c r="I230" s="264"/>
      <c r="J230" s="264"/>
      <c r="K230" s="374" t="s">
        <v>26</v>
      </c>
      <c r="L230" s="146">
        <v>0.3</v>
      </c>
      <c r="M230" s="361"/>
      <c r="N230" s="140">
        <f>SUM(C230,E230,G230,I230)</f>
        <v>1</v>
      </c>
      <c r="O230" s="140">
        <f>SUM(C230*D230,E230*F230,G230*H230,I230*J230)</f>
        <v>800</v>
      </c>
      <c r="P230" s="141">
        <f t="shared" ref="P230:P231" si="108">O230*L230</f>
        <v>240</v>
      </c>
    </row>
    <row r="231" spans="1:16" ht="15.75" customHeight="1" thickBot="1" x14ac:dyDescent="0.3">
      <c r="A231" s="18" t="s">
        <v>28</v>
      </c>
      <c r="B231" s="16"/>
      <c r="C231" s="264">
        <v>4</v>
      </c>
      <c r="D231" s="264">
        <v>20</v>
      </c>
      <c r="E231" s="264">
        <v>3</v>
      </c>
      <c r="F231" s="264">
        <v>20</v>
      </c>
      <c r="G231" s="264"/>
      <c r="H231" s="264"/>
      <c r="I231" s="264"/>
      <c r="J231" s="264"/>
      <c r="K231" s="374"/>
      <c r="L231" s="146">
        <v>0.5</v>
      </c>
      <c r="M231" s="361"/>
      <c r="N231" s="140">
        <f>SUM(C231,E231,G231,I231)</f>
        <v>7</v>
      </c>
      <c r="O231" s="140">
        <f>SUM(C231*D231,E231*F231,G231*H231,I231*J231)</f>
        <v>140</v>
      </c>
      <c r="P231" s="141">
        <f t="shared" si="108"/>
        <v>70</v>
      </c>
    </row>
    <row r="232" spans="1:16" ht="15.75" thickBot="1" x14ac:dyDescent="0.3">
      <c r="A232" s="18" t="s">
        <v>123</v>
      </c>
      <c r="B232" s="16"/>
      <c r="C232" s="264">
        <v>5</v>
      </c>
      <c r="D232" s="264">
        <v>30</v>
      </c>
      <c r="E232" s="264">
        <v>2</v>
      </c>
      <c r="F232" s="264">
        <v>60</v>
      </c>
      <c r="G232" s="264"/>
      <c r="H232" s="264"/>
      <c r="I232" s="264"/>
      <c r="J232" s="264"/>
      <c r="K232" s="374"/>
      <c r="L232" s="146">
        <v>0.55000000000000004</v>
      </c>
      <c r="M232" s="361"/>
      <c r="N232" s="140">
        <f t="shared" ref="N232:N234" si="109">SUM(C232,E232,G232,I232)</f>
        <v>7</v>
      </c>
      <c r="O232" s="140">
        <f t="shared" ref="O232:O234" si="110">SUM(C232*D232,E232*F232,G232*H232,I232*J232)</f>
        <v>270</v>
      </c>
      <c r="P232" s="141">
        <f>O232*L232*7</f>
        <v>1039.5</v>
      </c>
    </row>
    <row r="233" spans="1:16" ht="15.75" thickBot="1" x14ac:dyDescent="0.3">
      <c r="A233" s="18" t="s">
        <v>146</v>
      </c>
      <c r="B233" s="16"/>
      <c r="C233" s="264">
        <v>1</v>
      </c>
      <c r="D233" s="264">
        <v>800</v>
      </c>
      <c r="E233" s="264"/>
      <c r="F233" s="264"/>
      <c r="G233" s="264"/>
      <c r="H233" s="264"/>
      <c r="I233" s="264"/>
      <c r="J233" s="264"/>
      <c r="K233" s="374"/>
      <c r="L233" s="146">
        <v>0.3</v>
      </c>
      <c r="M233" s="361"/>
      <c r="N233" s="140">
        <f t="shared" ref="N233" si="111">SUM(C233,E233,G233,I233)</f>
        <v>1</v>
      </c>
      <c r="O233" s="140">
        <f t="shared" ref="O233" si="112">SUM(C233*D233,E233*F233,G233*H233,I233*J233)</f>
        <v>800</v>
      </c>
      <c r="P233" s="141">
        <f>O233*L233</f>
        <v>240</v>
      </c>
    </row>
    <row r="234" spans="1:16" ht="15.75" thickBot="1" x14ac:dyDescent="0.3">
      <c r="A234" s="18"/>
      <c r="B234" s="16"/>
      <c r="C234" s="264"/>
      <c r="D234" s="264"/>
      <c r="E234" s="264"/>
      <c r="F234" s="264"/>
      <c r="G234" s="264"/>
      <c r="H234" s="264"/>
      <c r="I234" s="264"/>
      <c r="J234" s="264"/>
      <c r="K234" s="374"/>
      <c r="L234" s="146"/>
      <c r="M234" s="361"/>
      <c r="N234" s="140">
        <f t="shared" si="109"/>
        <v>0</v>
      </c>
      <c r="O234" s="140">
        <f t="shared" si="110"/>
        <v>0</v>
      </c>
      <c r="P234" s="141">
        <f t="shared" ref="P234" si="113">O234*L234</f>
        <v>0</v>
      </c>
    </row>
    <row r="235" spans="1:16" ht="15.75" thickBot="1" x14ac:dyDescent="0.3">
      <c r="A235" s="142" t="s">
        <v>6</v>
      </c>
      <c r="B235" s="143"/>
      <c r="C235" s="147">
        <f t="shared" ref="C235:J235" si="114">SUM(C230:C234)</f>
        <v>11</v>
      </c>
      <c r="D235" s="147">
        <f t="shared" si="114"/>
        <v>1650</v>
      </c>
      <c r="E235" s="147">
        <f t="shared" si="114"/>
        <v>5</v>
      </c>
      <c r="F235" s="147">
        <f t="shared" si="114"/>
        <v>80</v>
      </c>
      <c r="G235" s="147">
        <f t="shared" si="114"/>
        <v>0</v>
      </c>
      <c r="H235" s="147">
        <f t="shared" si="114"/>
        <v>0</v>
      </c>
      <c r="I235" s="147">
        <f t="shared" si="114"/>
        <v>0</v>
      </c>
      <c r="J235" s="147">
        <f t="shared" si="114"/>
        <v>0</v>
      </c>
      <c r="K235" s="374"/>
      <c r="L235" s="148"/>
      <c r="M235" s="361"/>
      <c r="N235" s="147">
        <f>SUM(N230:N234)</f>
        <v>16</v>
      </c>
      <c r="O235" s="70">
        <f>SUM(O230:O234)</f>
        <v>2010</v>
      </c>
      <c r="P235" s="145">
        <f>SUM(P230:P234)</f>
        <v>1589.5</v>
      </c>
    </row>
    <row r="238" spans="1:16" ht="15.75" thickBot="1" x14ac:dyDescent="0.3"/>
    <row r="239" spans="1:16" ht="15.75" thickBot="1" x14ac:dyDescent="0.3">
      <c r="A239" s="275" t="s">
        <v>303</v>
      </c>
      <c r="B239" s="277"/>
      <c r="C239" s="281" t="s">
        <v>1</v>
      </c>
      <c r="D239" s="282"/>
      <c r="E239" s="281" t="s">
        <v>2</v>
      </c>
      <c r="F239" s="282"/>
      <c r="G239" s="281" t="s">
        <v>3</v>
      </c>
      <c r="H239" s="282"/>
      <c r="I239" s="281" t="s">
        <v>4</v>
      </c>
      <c r="J239" s="283"/>
      <c r="K239" s="294" t="s">
        <v>5</v>
      </c>
      <c r="L239" s="294"/>
      <c r="M239" s="294"/>
      <c r="N239" s="286" t="s">
        <v>6</v>
      </c>
      <c r="O239" s="286"/>
      <c r="P239" s="65" t="s">
        <v>7</v>
      </c>
    </row>
    <row r="240" spans="1:16" ht="15.75" thickBot="1" x14ac:dyDescent="0.3">
      <c r="A240" s="276"/>
      <c r="B240" s="278"/>
      <c r="C240" s="189" t="s">
        <v>8</v>
      </c>
      <c r="D240" s="3" t="s">
        <v>12</v>
      </c>
      <c r="E240" s="3" t="s">
        <v>8</v>
      </c>
      <c r="F240" s="3" t="s">
        <v>12</v>
      </c>
      <c r="G240" s="3" t="s">
        <v>8</v>
      </c>
      <c r="H240" s="3" t="s">
        <v>12</v>
      </c>
      <c r="I240" s="3" t="s">
        <v>8</v>
      </c>
      <c r="J240" s="3" t="s">
        <v>12</v>
      </c>
      <c r="K240" s="295" t="s">
        <v>13</v>
      </c>
      <c r="L240" s="296"/>
      <c r="M240" s="297"/>
      <c r="N240" s="4" t="s">
        <v>8</v>
      </c>
      <c r="O240" s="28" t="s">
        <v>12</v>
      </c>
      <c r="P240" s="66" t="s">
        <v>11</v>
      </c>
    </row>
    <row r="241" spans="1:17" ht="15.75" thickBot="1" x14ac:dyDescent="0.3">
      <c r="A241" s="17" t="s">
        <v>27</v>
      </c>
      <c r="B241" s="278"/>
      <c r="C241" s="189"/>
      <c r="D241" s="3"/>
      <c r="E241" s="3"/>
      <c r="F241" s="3"/>
      <c r="G241" s="3"/>
      <c r="H241" s="3"/>
      <c r="I241" s="3"/>
      <c r="J241" s="3"/>
      <c r="K241" s="291" t="s">
        <v>331</v>
      </c>
      <c r="L241" s="3"/>
      <c r="M241" s="272"/>
      <c r="N241" s="4">
        <f t="shared" ref="N241:N243" si="115">SUM(C241,E241,G241,I241)</f>
        <v>0</v>
      </c>
      <c r="O241" s="28">
        <f>SUM(C241*D241,E241*F241,G241*H241,I241*J241)</f>
        <v>0</v>
      </c>
      <c r="P241" s="66">
        <f t="shared" ref="P241" si="116">O241*L241</f>
        <v>0</v>
      </c>
    </row>
    <row r="242" spans="1:17" ht="19.5" thickBot="1" x14ac:dyDescent="0.3">
      <c r="A242" s="17" t="s">
        <v>217</v>
      </c>
      <c r="B242" s="278"/>
      <c r="C242" s="381" t="s">
        <v>332</v>
      </c>
      <c r="D242" s="382"/>
      <c r="E242" s="382"/>
      <c r="F242" s="382"/>
      <c r="G242" s="382"/>
      <c r="H242" s="382"/>
      <c r="I242" s="382"/>
      <c r="J242" s="383"/>
      <c r="K242" s="292"/>
      <c r="L242" s="3"/>
      <c r="M242" s="273"/>
      <c r="N242" s="4">
        <f t="shared" si="115"/>
        <v>0</v>
      </c>
      <c r="O242" s="28"/>
      <c r="P242" s="66">
        <v>1000</v>
      </c>
    </row>
    <row r="243" spans="1:17" ht="19.5" thickBot="1" x14ac:dyDescent="0.3">
      <c r="A243" s="17" t="s">
        <v>161</v>
      </c>
      <c r="B243" s="278"/>
      <c r="C243" s="381" t="s">
        <v>333</v>
      </c>
      <c r="D243" s="382"/>
      <c r="E243" s="382"/>
      <c r="F243" s="382"/>
      <c r="G243" s="382"/>
      <c r="H243" s="382"/>
      <c r="I243" s="382"/>
      <c r="J243" s="383"/>
      <c r="K243" s="292"/>
      <c r="L243" s="3"/>
      <c r="M243" s="273"/>
      <c r="N243" s="4">
        <f t="shared" si="115"/>
        <v>0</v>
      </c>
      <c r="O243" s="28"/>
      <c r="P243" s="66">
        <v>2000</v>
      </c>
    </row>
    <row r="244" spans="1:17" ht="15.75" thickBot="1" x14ac:dyDescent="0.3">
      <c r="A244" s="17" t="s">
        <v>139</v>
      </c>
      <c r="B244" s="278"/>
      <c r="C244" s="189"/>
      <c r="D244" s="3"/>
      <c r="E244" s="3"/>
      <c r="F244" s="3"/>
      <c r="G244" s="3"/>
      <c r="H244" s="3"/>
      <c r="I244" s="3"/>
      <c r="J244" s="3"/>
      <c r="K244" s="292"/>
      <c r="L244" s="3"/>
      <c r="M244" s="273"/>
      <c r="N244" s="4"/>
      <c r="O244" s="28"/>
      <c r="P244" s="66"/>
    </row>
    <row r="245" spans="1:17" ht="15.75" thickBot="1" x14ac:dyDescent="0.3">
      <c r="A245" s="69" t="s">
        <v>6</v>
      </c>
      <c r="B245" s="8"/>
      <c r="C245" s="70">
        <f t="shared" ref="C245:J245" si="117">SUM(C239:C244)</f>
        <v>0</v>
      </c>
      <c r="D245" s="70">
        <f t="shared" si="117"/>
        <v>0</v>
      </c>
      <c r="E245" s="70">
        <f t="shared" si="117"/>
        <v>0</v>
      </c>
      <c r="F245" s="70">
        <f t="shared" si="117"/>
        <v>0</v>
      </c>
      <c r="G245" s="70">
        <f t="shared" si="117"/>
        <v>0</v>
      </c>
      <c r="H245" s="70">
        <f t="shared" si="117"/>
        <v>0</v>
      </c>
      <c r="I245" s="70">
        <f t="shared" si="117"/>
        <v>0</v>
      </c>
      <c r="J245" s="87">
        <f t="shared" si="117"/>
        <v>0</v>
      </c>
      <c r="K245" s="338"/>
      <c r="L245" s="85"/>
      <c r="M245" s="274"/>
      <c r="N245" s="70">
        <f>SUM(N239:N244)</f>
        <v>0</v>
      </c>
      <c r="O245" s="72">
        <f>SUM(O239:O244)</f>
        <v>0</v>
      </c>
      <c r="P245" s="67">
        <f>SUM(P238:P244)</f>
        <v>3000</v>
      </c>
    </row>
    <row r="246" spans="1:17" x14ac:dyDescent="0.25">
      <c r="A246" s="228"/>
      <c r="B246" s="229"/>
      <c r="C246" s="230"/>
      <c r="D246" s="230"/>
      <c r="E246" s="230"/>
      <c r="F246" s="230"/>
      <c r="G246" s="230"/>
      <c r="H246" s="230"/>
      <c r="I246" s="230"/>
      <c r="J246" s="230"/>
      <c r="K246" s="231"/>
      <c r="L246" s="232"/>
      <c r="M246" s="25"/>
      <c r="N246" s="230"/>
      <c r="O246" s="230"/>
      <c r="P246" s="233"/>
      <c r="Q246" s="27"/>
    </row>
    <row r="247" spans="1:17" ht="15.75" customHeight="1" thickBot="1" x14ac:dyDescent="0.3">
      <c r="A247" s="228"/>
      <c r="B247" s="229"/>
      <c r="C247" s="230"/>
      <c r="D247" s="230"/>
      <c r="E247" s="230"/>
      <c r="F247" s="230"/>
      <c r="G247" s="230"/>
      <c r="H247" s="230"/>
      <c r="I247" s="230"/>
      <c r="J247" s="230"/>
      <c r="K247" s="231"/>
      <c r="L247" s="232"/>
      <c r="M247" s="25"/>
      <c r="N247" s="230"/>
      <c r="O247" s="230"/>
      <c r="P247" s="233"/>
      <c r="Q247" s="27"/>
    </row>
    <row r="248" spans="1:17" ht="15.75" customHeight="1" thickBot="1" x14ac:dyDescent="0.3">
      <c r="A248" s="363" t="s">
        <v>334</v>
      </c>
      <c r="B248" s="377" t="s">
        <v>0</v>
      </c>
      <c r="C248" s="376" t="s">
        <v>1</v>
      </c>
      <c r="D248" s="376"/>
      <c r="E248" s="376" t="s">
        <v>2</v>
      </c>
      <c r="F248" s="376"/>
      <c r="G248" s="376" t="s">
        <v>3</v>
      </c>
      <c r="H248" s="376"/>
      <c r="I248" s="376" t="s">
        <v>4</v>
      </c>
      <c r="J248" s="376"/>
      <c r="K248" s="366" t="s">
        <v>5</v>
      </c>
      <c r="L248" s="366"/>
      <c r="M248" s="366"/>
      <c r="N248" s="358" t="s">
        <v>6</v>
      </c>
      <c r="O248" s="358"/>
      <c r="P248" s="139" t="s">
        <v>7</v>
      </c>
      <c r="Q248" s="27"/>
    </row>
    <row r="249" spans="1:17" ht="15.75" customHeight="1" thickBot="1" x14ac:dyDescent="0.3">
      <c r="A249" s="363"/>
      <c r="B249" s="378"/>
      <c r="C249" s="271" t="s">
        <v>8</v>
      </c>
      <c r="D249" s="271" t="s">
        <v>9</v>
      </c>
      <c r="E249" s="271" t="s">
        <v>8</v>
      </c>
      <c r="F249" s="271" t="s">
        <v>9</v>
      </c>
      <c r="G249" s="271" t="s">
        <v>8</v>
      </c>
      <c r="H249" s="271" t="s">
        <v>9</v>
      </c>
      <c r="I249" s="271" t="s">
        <v>8</v>
      </c>
      <c r="J249" s="271" t="s">
        <v>9</v>
      </c>
      <c r="K249" s="361" t="s">
        <v>10</v>
      </c>
      <c r="L249" s="361"/>
      <c r="M249" s="361"/>
      <c r="N249" s="140" t="s">
        <v>8</v>
      </c>
      <c r="O249" s="140" t="s">
        <v>9</v>
      </c>
      <c r="P249" s="141" t="s">
        <v>11</v>
      </c>
      <c r="Q249" s="27"/>
    </row>
    <row r="250" spans="1:17" ht="15.75" thickBot="1" x14ac:dyDescent="0.3">
      <c r="A250" s="18" t="s">
        <v>18</v>
      </c>
      <c r="B250" s="16">
        <v>60</v>
      </c>
      <c r="C250" s="271">
        <v>5</v>
      </c>
      <c r="D250" s="271">
        <v>30</v>
      </c>
      <c r="E250" s="271">
        <v>5</v>
      </c>
      <c r="F250" s="271">
        <v>30</v>
      </c>
      <c r="G250" s="271">
        <v>5</v>
      </c>
      <c r="H250" s="271">
        <v>30</v>
      </c>
      <c r="I250" s="271"/>
      <c r="J250" s="271"/>
      <c r="K250" s="374" t="s">
        <v>162</v>
      </c>
      <c r="L250" s="146">
        <f>SUM(D250/B250,F250/B250,H250/B250,J250/B250)/3</f>
        <v>0.5</v>
      </c>
      <c r="M250" s="361"/>
      <c r="N250" s="140">
        <f t="shared" ref="N250:N254" si="118">SUM(C250,E250,G250,I250)</f>
        <v>15</v>
      </c>
      <c r="O250" s="140">
        <f t="shared" ref="O250:O254" si="119">SUM(C250*D250,E250*F250,G250*H250,I250*J250)</f>
        <v>450</v>
      </c>
      <c r="P250" s="141">
        <f t="shared" ref="P250:P253" si="120">O250*L250</f>
        <v>225</v>
      </c>
      <c r="Q250" s="27"/>
    </row>
    <row r="251" spans="1:17" ht="15.75" thickBot="1" x14ac:dyDescent="0.3">
      <c r="A251" s="18" t="s">
        <v>97</v>
      </c>
      <c r="B251" s="16">
        <v>60</v>
      </c>
      <c r="C251" s="271">
        <v>7</v>
      </c>
      <c r="D251" s="271">
        <v>50</v>
      </c>
      <c r="E251" s="271">
        <v>7</v>
      </c>
      <c r="F251" s="271">
        <v>50</v>
      </c>
      <c r="G251" s="271">
        <v>7</v>
      </c>
      <c r="H251" s="271">
        <v>50</v>
      </c>
      <c r="I251" s="271"/>
      <c r="J251" s="271"/>
      <c r="K251" s="374"/>
      <c r="L251" s="146">
        <f>SUM(D251/B251,F251/B251,H251/B251,J251/B251)/3</f>
        <v>0.83333333333333337</v>
      </c>
      <c r="M251" s="361"/>
      <c r="N251" s="140">
        <f t="shared" si="118"/>
        <v>21</v>
      </c>
      <c r="O251" s="140">
        <f t="shared" si="119"/>
        <v>1050</v>
      </c>
      <c r="P251" s="141">
        <f t="shared" si="120"/>
        <v>875</v>
      </c>
      <c r="Q251" s="27"/>
    </row>
    <row r="252" spans="1:17" ht="15.75" thickBot="1" x14ac:dyDescent="0.3">
      <c r="A252" s="18" t="s">
        <v>78</v>
      </c>
      <c r="B252" s="16">
        <v>20</v>
      </c>
      <c r="C252" s="271">
        <v>8</v>
      </c>
      <c r="D252" s="271">
        <v>10</v>
      </c>
      <c r="E252" s="271">
        <v>8</v>
      </c>
      <c r="F252" s="271">
        <v>12</v>
      </c>
      <c r="G252" s="271">
        <v>8</v>
      </c>
      <c r="H252" s="271">
        <v>14</v>
      </c>
      <c r="I252" s="271">
        <v>6</v>
      </c>
      <c r="J252" s="271">
        <v>14</v>
      </c>
      <c r="K252" s="374"/>
      <c r="L252" s="146">
        <f>SUM(D252/B252,F252/B252,H252/B252,J252/B252)/4</f>
        <v>0.625</v>
      </c>
      <c r="M252" s="361"/>
      <c r="N252" s="140">
        <f t="shared" si="118"/>
        <v>30</v>
      </c>
      <c r="O252" s="140">
        <f t="shared" si="119"/>
        <v>372</v>
      </c>
      <c r="P252" s="141">
        <f t="shared" si="120"/>
        <v>232.5</v>
      </c>
      <c r="Q252" s="27"/>
    </row>
    <row r="253" spans="1:17" ht="15.75" thickBot="1" x14ac:dyDescent="0.3">
      <c r="A253" s="18" t="s">
        <v>20</v>
      </c>
      <c r="B253" s="16">
        <v>85</v>
      </c>
      <c r="C253" s="271">
        <v>8</v>
      </c>
      <c r="D253" s="271">
        <v>50</v>
      </c>
      <c r="E253" s="271">
        <v>6</v>
      </c>
      <c r="F253" s="271">
        <v>70</v>
      </c>
      <c r="G253" s="271">
        <v>6</v>
      </c>
      <c r="H253" s="271">
        <v>70</v>
      </c>
      <c r="I253" s="271">
        <v>6</v>
      </c>
      <c r="J253" s="271">
        <v>70</v>
      </c>
      <c r="K253" s="374"/>
      <c r="L253" s="146">
        <f>SUM(D253/B253,F253/B253,H253/B253,J253/B253)/4</f>
        <v>0.76470588235294112</v>
      </c>
      <c r="M253" s="361"/>
      <c r="N253" s="140">
        <f t="shared" si="118"/>
        <v>26</v>
      </c>
      <c r="O253" s="140">
        <f t="shared" si="119"/>
        <v>1660</v>
      </c>
      <c r="P253" s="141">
        <f t="shared" si="120"/>
        <v>1269.4117647058822</v>
      </c>
      <c r="Q253" s="27"/>
    </row>
    <row r="254" spans="1:17" ht="15.75" thickBot="1" x14ac:dyDescent="0.3">
      <c r="A254" s="18" t="s">
        <v>239</v>
      </c>
      <c r="B254" s="16"/>
      <c r="C254" s="271"/>
      <c r="D254" s="271"/>
      <c r="E254" s="271"/>
      <c r="F254" s="271"/>
      <c r="G254" s="271"/>
      <c r="H254" s="271"/>
      <c r="I254" s="271"/>
      <c r="J254" s="271"/>
      <c r="K254" s="374"/>
      <c r="L254" s="146"/>
      <c r="M254" s="361"/>
      <c r="N254" s="140">
        <f t="shared" si="118"/>
        <v>0</v>
      </c>
      <c r="O254" s="140">
        <f t="shared" si="119"/>
        <v>0</v>
      </c>
      <c r="P254" s="141">
        <v>200</v>
      </c>
    </row>
    <row r="255" spans="1:17" ht="15.75" thickBot="1" x14ac:dyDescent="0.3">
      <c r="A255" s="18" t="s">
        <v>134</v>
      </c>
      <c r="B255" s="16"/>
      <c r="C255" s="271"/>
      <c r="D255" s="271"/>
      <c r="E255" s="271"/>
      <c r="F255" s="271"/>
      <c r="G255" s="271"/>
      <c r="H255" s="271"/>
      <c r="I255" s="271"/>
      <c r="J255" s="271"/>
      <c r="K255" s="374"/>
      <c r="L255" s="146"/>
      <c r="M255" s="361"/>
      <c r="N255" s="140"/>
      <c r="O255" s="140"/>
      <c r="P255" s="141">
        <v>200</v>
      </c>
    </row>
    <row r="256" spans="1:17" ht="15.75" thickBot="1" x14ac:dyDescent="0.3">
      <c r="A256" s="18" t="s">
        <v>335</v>
      </c>
      <c r="B256" s="16"/>
      <c r="C256" s="271">
        <v>8</v>
      </c>
      <c r="D256" s="271">
        <v>50</v>
      </c>
      <c r="E256" s="271">
        <v>8</v>
      </c>
      <c r="F256" s="271">
        <v>50</v>
      </c>
      <c r="G256" s="271"/>
      <c r="H256" s="271"/>
      <c r="I256" s="271"/>
      <c r="J256" s="271"/>
      <c r="K256" s="374"/>
      <c r="L256" s="146"/>
      <c r="M256" s="361"/>
      <c r="N256" s="140"/>
      <c r="O256" s="140"/>
      <c r="P256" s="141">
        <v>300</v>
      </c>
    </row>
    <row r="257" spans="1:16" ht="15.75" thickBot="1" x14ac:dyDescent="0.3">
      <c r="A257" s="142" t="s">
        <v>6</v>
      </c>
      <c r="B257" s="143"/>
      <c r="C257" s="147">
        <f t="shared" ref="C257:J257" si="121">SUM(C250:C256)</f>
        <v>36</v>
      </c>
      <c r="D257" s="147">
        <f t="shared" si="121"/>
        <v>190</v>
      </c>
      <c r="E257" s="147">
        <f t="shared" si="121"/>
        <v>34</v>
      </c>
      <c r="F257" s="147">
        <f t="shared" si="121"/>
        <v>212</v>
      </c>
      <c r="G257" s="147">
        <f t="shared" si="121"/>
        <v>26</v>
      </c>
      <c r="H257" s="147">
        <f t="shared" si="121"/>
        <v>164</v>
      </c>
      <c r="I257" s="147">
        <f t="shared" si="121"/>
        <v>12</v>
      </c>
      <c r="J257" s="147">
        <f t="shared" si="121"/>
        <v>84</v>
      </c>
      <c r="K257" s="374"/>
      <c r="L257" s="148">
        <f>AVERAGE(L250:L256)</f>
        <v>0.68075980392156865</v>
      </c>
      <c r="M257" s="361"/>
      <c r="N257" s="147">
        <f>SUM(N250:N256)</f>
        <v>92</v>
      </c>
      <c r="O257" s="70">
        <f>SUM(O250:O256)</f>
        <v>3532</v>
      </c>
      <c r="P257" s="145">
        <f>SUM(P250:P256)</f>
        <v>3301.911764705882</v>
      </c>
    </row>
    <row r="258" spans="1:16" x14ac:dyDescent="0.25">
      <c r="A258" s="228"/>
      <c r="B258" s="229"/>
      <c r="C258" s="230"/>
      <c r="D258" s="230"/>
      <c r="E258" s="230"/>
      <c r="F258" s="230"/>
      <c r="G258" s="230"/>
      <c r="H258" s="230"/>
      <c r="I258" s="230"/>
      <c r="J258" s="230"/>
      <c r="K258" s="231"/>
      <c r="L258" s="232"/>
      <c r="M258" s="25"/>
      <c r="N258" s="230"/>
      <c r="O258" s="230"/>
      <c r="P258" s="233"/>
    </row>
    <row r="260" spans="1:16" ht="15.75" x14ac:dyDescent="0.25">
      <c r="A260" s="304" t="s">
        <v>167</v>
      </c>
      <c r="B260" s="396"/>
      <c r="C260" s="397">
        <f>SUM(P219,P257)</f>
        <v>6377.5235294117647</v>
      </c>
      <c r="D260" s="398"/>
    </row>
    <row r="261" spans="1:16" ht="15.75" x14ac:dyDescent="0.25">
      <c r="A261" s="304" t="s">
        <v>110</v>
      </c>
      <c r="B261" s="396"/>
      <c r="C261" s="397">
        <f>SUM(P207,P226,P245,P235)</f>
        <v>8317.5</v>
      </c>
      <c r="D261" s="398"/>
    </row>
    <row r="262" spans="1:16" ht="15.75" x14ac:dyDescent="0.25">
      <c r="A262" s="306" t="s">
        <v>77</v>
      </c>
      <c r="B262" s="307"/>
      <c r="C262" s="355">
        <f>SUM(C260,C261)</f>
        <v>14695.023529411765</v>
      </c>
      <c r="D262" s="356"/>
    </row>
    <row r="266" spans="1:16" ht="21" x14ac:dyDescent="0.35">
      <c r="A266" s="303" t="s">
        <v>155</v>
      </c>
      <c r="B266" s="337"/>
      <c r="C266" s="337"/>
      <c r="D266" s="337"/>
      <c r="E266" s="337"/>
      <c r="F266" s="337"/>
      <c r="G266" s="337"/>
      <c r="H266" s="337"/>
      <c r="I266" s="75"/>
      <c r="J266" s="76" t="s">
        <v>81</v>
      </c>
      <c r="K266" s="75"/>
      <c r="L266" s="335" t="s">
        <v>308</v>
      </c>
      <c r="M266" s="336"/>
      <c r="N266" s="336"/>
      <c r="O266" s="336"/>
      <c r="P266" s="336"/>
    </row>
    <row r="268" spans="1:16" ht="15.75" thickBot="1" x14ac:dyDescent="0.3"/>
    <row r="269" spans="1:16" ht="15.75" thickBot="1" x14ac:dyDescent="0.3">
      <c r="A269" s="275" t="s">
        <v>309</v>
      </c>
      <c r="B269" s="277"/>
      <c r="C269" s="281" t="s">
        <v>1</v>
      </c>
      <c r="D269" s="282"/>
      <c r="E269" s="281" t="s">
        <v>2</v>
      </c>
      <c r="F269" s="282"/>
      <c r="G269" s="281" t="s">
        <v>3</v>
      </c>
      <c r="H269" s="282"/>
      <c r="I269" s="281" t="s">
        <v>4</v>
      </c>
      <c r="J269" s="283"/>
      <c r="K269" s="294" t="s">
        <v>5</v>
      </c>
      <c r="L269" s="294"/>
      <c r="M269" s="294"/>
      <c r="N269" s="286" t="s">
        <v>6</v>
      </c>
      <c r="O269" s="286"/>
      <c r="P269" s="65" t="s">
        <v>7</v>
      </c>
    </row>
    <row r="270" spans="1:16" ht="15.75" thickBot="1" x14ac:dyDescent="0.3">
      <c r="A270" s="276"/>
      <c r="B270" s="278"/>
      <c r="C270" s="189" t="s">
        <v>8</v>
      </c>
      <c r="D270" s="3" t="s">
        <v>12</v>
      </c>
      <c r="E270" s="3" t="s">
        <v>8</v>
      </c>
      <c r="F270" s="3" t="s">
        <v>12</v>
      </c>
      <c r="G270" s="3" t="s">
        <v>8</v>
      </c>
      <c r="H270" s="3" t="s">
        <v>12</v>
      </c>
      <c r="I270" s="3" t="s">
        <v>8</v>
      </c>
      <c r="J270" s="3" t="s">
        <v>12</v>
      </c>
      <c r="K270" s="295" t="s">
        <v>13</v>
      </c>
      <c r="L270" s="296"/>
      <c r="M270" s="297"/>
      <c r="N270" s="4" t="s">
        <v>8</v>
      </c>
      <c r="O270" s="28" t="s">
        <v>12</v>
      </c>
      <c r="P270" s="66" t="s">
        <v>11</v>
      </c>
    </row>
    <row r="271" spans="1:16" ht="15.75" thickBot="1" x14ac:dyDescent="0.3">
      <c r="A271" s="17" t="s">
        <v>27</v>
      </c>
      <c r="B271" s="278"/>
      <c r="C271" s="189">
        <v>1</v>
      </c>
      <c r="D271" s="3">
        <v>800</v>
      </c>
      <c r="E271" s="3"/>
      <c r="F271" s="3"/>
      <c r="G271" s="3"/>
      <c r="H271" s="3"/>
      <c r="I271" s="3"/>
      <c r="J271" s="3"/>
      <c r="K271" s="291" t="s">
        <v>26</v>
      </c>
      <c r="L271" s="3">
        <v>0.3</v>
      </c>
      <c r="M271" s="272"/>
      <c r="N271" s="4">
        <f t="shared" ref="N271:N274" si="122">SUM(C271,E271,G271,I271)</f>
        <v>1</v>
      </c>
      <c r="O271" s="28">
        <f>SUM(C271*D271,E271*F271,G271*H271,I271*J271)</f>
        <v>800</v>
      </c>
      <c r="P271" s="66">
        <f t="shared" ref="P271" si="123">O271*L271</f>
        <v>240</v>
      </c>
    </row>
    <row r="272" spans="1:16" ht="15.75" thickBot="1" x14ac:dyDescent="0.3">
      <c r="A272" s="17" t="s">
        <v>124</v>
      </c>
      <c r="B272" s="278"/>
      <c r="C272" s="189">
        <v>3</v>
      </c>
      <c r="D272" s="3">
        <v>30</v>
      </c>
      <c r="E272" s="3">
        <v>3</v>
      </c>
      <c r="F272" s="3">
        <v>30</v>
      </c>
      <c r="G272" s="3"/>
      <c r="H272" s="3"/>
      <c r="I272" s="3"/>
      <c r="J272" s="3"/>
      <c r="K272" s="292"/>
      <c r="L272" s="3">
        <v>0.8</v>
      </c>
      <c r="M272" s="273"/>
      <c r="N272" s="4">
        <f t="shared" si="122"/>
        <v>6</v>
      </c>
      <c r="O272" s="28">
        <f t="shared" ref="O272:O274" si="124">SUM(C272*D272,E272*F272,G272*H272,I272*J272)</f>
        <v>180</v>
      </c>
      <c r="P272" s="66">
        <f>O272*L272*7</f>
        <v>1008</v>
      </c>
    </row>
    <row r="273" spans="1:16" ht="15.75" thickBot="1" x14ac:dyDescent="0.3">
      <c r="A273" s="17" t="s">
        <v>151</v>
      </c>
      <c r="B273" s="278"/>
      <c r="C273" s="189">
        <v>3</v>
      </c>
      <c r="D273" s="3">
        <v>20</v>
      </c>
      <c r="E273" s="3">
        <v>3</v>
      </c>
      <c r="F273" s="3">
        <v>30</v>
      </c>
      <c r="G273" s="3"/>
      <c r="H273" s="3"/>
      <c r="I273" s="3"/>
      <c r="J273" s="3"/>
      <c r="K273" s="292"/>
      <c r="L273" s="3">
        <v>0.7</v>
      </c>
      <c r="M273" s="273"/>
      <c r="N273" s="4">
        <f t="shared" si="122"/>
        <v>6</v>
      </c>
      <c r="O273" s="28">
        <f t="shared" si="124"/>
        <v>150</v>
      </c>
      <c r="P273" s="66">
        <f>O273*L273*7</f>
        <v>735</v>
      </c>
    </row>
    <row r="274" spans="1:16" ht="15.75" thickBot="1" x14ac:dyDescent="0.3">
      <c r="A274" s="17" t="s">
        <v>123</v>
      </c>
      <c r="B274" s="278"/>
      <c r="C274" s="189">
        <v>4</v>
      </c>
      <c r="D274" s="3">
        <v>20</v>
      </c>
      <c r="E274" s="3">
        <v>1</v>
      </c>
      <c r="F274" s="3">
        <v>60</v>
      </c>
      <c r="G274" s="3"/>
      <c r="H274" s="3"/>
      <c r="I274" s="3"/>
      <c r="J274" s="3"/>
      <c r="K274" s="292"/>
      <c r="L274" s="3">
        <v>1</v>
      </c>
      <c r="M274" s="273"/>
      <c r="N274" s="4">
        <f t="shared" si="122"/>
        <v>5</v>
      </c>
      <c r="O274" s="28">
        <f t="shared" si="124"/>
        <v>140</v>
      </c>
      <c r="P274" s="66">
        <f>O274*L274*7</f>
        <v>980</v>
      </c>
    </row>
    <row r="275" spans="1:16" ht="15.75" thickBot="1" x14ac:dyDescent="0.3">
      <c r="A275" s="17" t="s">
        <v>310</v>
      </c>
      <c r="B275" s="278"/>
      <c r="C275" s="189">
        <v>1</v>
      </c>
      <c r="D275" s="89">
        <v>150</v>
      </c>
      <c r="E275" s="3">
        <v>1</v>
      </c>
      <c r="F275" s="89">
        <v>150</v>
      </c>
      <c r="G275" s="3">
        <v>1</v>
      </c>
      <c r="H275" s="89">
        <v>150</v>
      </c>
      <c r="I275" s="3"/>
      <c r="J275" s="89"/>
      <c r="K275" s="292"/>
      <c r="L275" s="3">
        <v>0.9</v>
      </c>
      <c r="M275" s="273"/>
      <c r="N275" s="4">
        <f t="shared" ref="N275:N276" si="125">SUM(C275,E275,G275,I275)</f>
        <v>3</v>
      </c>
      <c r="O275" s="28">
        <f t="shared" ref="O275:O276" si="126">SUM(C275*D275,E275*F275,G275*H275,I275*J275)</f>
        <v>450</v>
      </c>
      <c r="P275" s="66">
        <f>O275*L275*7</f>
        <v>2835</v>
      </c>
    </row>
    <row r="276" spans="1:16" ht="15.75" thickBot="1" x14ac:dyDescent="0.3">
      <c r="A276" s="17" t="s">
        <v>139</v>
      </c>
      <c r="B276" s="279"/>
      <c r="C276" s="189">
        <v>1</v>
      </c>
      <c r="D276" s="3">
        <v>800</v>
      </c>
      <c r="E276" s="3"/>
      <c r="F276" s="3"/>
      <c r="G276" s="3"/>
      <c r="H276" s="3"/>
      <c r="I276" s="3"/>
      <c r="J276" s="3"/>
      <c r="K276" s="292"/>
      <c r="L276" s="3">
        <v>0.3</v>
      </c>
      <c r="M276" s="273"/>
      <c r="N276" s="19">
        <f t="shared" si="125"/>
        <v>1</v>
      </c>
      <c r="O276" s="29">
        <f t="shared" si="126"/>
        <v>800</v>
      </c>
      <c r="P276" s="66">
        <f t="shared" ref="P276" si="127">O276*L276</f>
        <v>240</v>
      </c>
    </row>
    <row r="277" spans="1:16" ht="15.75" thickBot="1" x14ac:dyDescent="0.3">
      <c r="A277" s="69" t="s">
        <v>6</v>
      </c>
      <c r="B277" s="8"/>
      <c r="C277" s="70">
        <f t="shared" ref="C277:J277" si="128">SUM(C269:C276)</f>
        <v>13</v>
      </c>
      <c r="D277" s="70">
        <f t="shared" si="128"/>
        <v>1820</v>
      </c>
      <c r="E277" s="70">
        <f t="shared" si="128"/>
        <v>8</v>
      </c>
      <c r="F277" s="70">
        <f t="shared" si="128"/>
        <v>270</v>
      </c>
      <c r="G277" s="70">
        <f t="shared" si="128"/>
        <v>1</v>
      </c>
      <c r="H277" s="70">
        <f t="shared" si="128"/>
        <v>150</v>
      </c>
      <c r="I277" s="70">
        <f t="shared" si="128"/>
        <v>0</v>
      </c>
      <c r="J277" s="87">
        <f t="shared" si="128"/>
        <v>0</v>
      </c>
      <c r="K277" s="338"/>
      <c r="L277" s="85">
        <f>AVERAGE(L271:L276)</f>
        <v>0.66666666666666663</v>
      </c>
      <c r="M277" s="274"/>
      <c r="N277" s="70">
        <f>SUM(N269:N276)</f>
        <v>22</v>
      </c>
      <c r="O277" s="72">
        <f>SUM(O269:O276)</f>
        <v>2520</v>
      </c>
      <c r="P277" s="67">
        <f>SUM(P268:P276)</f>
        <v>6038</v>
      </c>
    </row>
    <row r="278" spans="1:16" ht="15.75" customHeight="1" thickBot="1" x14ac:dyDescent="0.3"/>
    <row r="279" spans="1:16" ht="15.75" customHeight="1" thickBot="1" x14ac:dyDescent="0.3">
      <c r="A279" s="363" t="s">
        <v>338</v>
      </c>
      <c r="B279" s="377" t="s">
        <v>0</v>
      </c>
      <c r="C279" s="376" t="s">
        <v>1</v>
      </c>
      <c r="D279" s="376"/>
      <c r="E279" s="376" t="s">
        <v>2</v>
      </c>
      <c r="F279" s="376"/>
      <c r="G279" s="376" t="s">
        <v>3</v>
      </c>
      <c r="H279" s="376"/>
      <c r="I279" s="376" t="s">
        <v>4</v>
      </c>
      <c r="J279" s="376"/>
      <c r="K279" s="366" t="s">
        <v>5</v>
      </c>
      <c r="L279" s="366"/>
      <c r="M279" s="366"/>
      <c r="N279" s="358" t="s">
        <v>6</v>
      </c>
      <c r="O279" s="358"/>
      <c r="P279" s="139" t="s">
        <v>7</v>
      </c>
    </row>
    <row r="280" spans="1:16" ht="15.75" customHeight="1" thickBot="1" x14ac:dyDescent="0.3">
      <c r="A280" s="363"/>
      <c r="B280" s="378"/>
      <c r="C280" s="264" t="s">
        <v>8</v>
      </c>
      <c r="D280" s="264" t="s">
        <v>9</v>
      </c>
      <c r="E280" s="264" t="s">
        <v>8</v>
      </c>
      <c r="F280" s="264" t="s">
        <v>9</v>
      </c>
      <c r="G280" s="264" t="s">
        <v>8</v>
      </c>
      <c r="H280" s="264" t="s">
        <v>9</v>
      </c>
      <c r="I280" s="264" t="s">
        <v>8</v>
      </c>
      <c r="J280" s="264" t="s">
        <v>9</v>
      </c>
      <c r="K280" s="361" t="s">
        <v>10</v>
      </c>
      <c r="L280" s="361"/>
      <c r="M280" s="361"/>
      <c r="N280" s="140" t="s">
        <v>8</v>
      </c>
      <c r="O280" s="140" t="s">
        <v>9</v>
      </c>
      <c r="P280" s="141" t="s">
        <v>11</v>
      </c>
    </row>
    <row r="281" spans="1:16" ht="15.75" thickBot="1" x14ac:dyDescent="0.3">
      <c r="A281" s="18" t="s">
        <v>18</v>
      </c>
      <c r="B281" s="16">
        <v>60</v>
      </c>
      <c r="C281" s="264">
        <v>5</v>
      </c>
      <c r="D281" s="264">
        <v>30</v>
      </c>
      <c r="E281" s="264">
        <v>4</v>
      </c>
      <c r="F281" s="264">
        <v>50</v>
      </c>
      <c r="G281" s="264">
        <v>4</v>
      </c>
      <c r="H281" s="264">
        <v>50</v>
      </c>
      <c r="I281" s="264"/>
      <c r="J281" s="264"/>
      <c r="K281" s="374" t="s">
        <v>67</v>
      </c>
      <c r="L281" s="146">
        <f>SUM(D281/B281,F281/B281,H281/B281,J281/B281)/3</f>
        <v>0.72222222222222232</v>
      </c>
      <c r="M281" s="361"/>
      <c r="N281" s="140">
        <f t="shared" ref="N281:N286" si="129">SUM(C281,E281,G281,I281)</f>
        <v>13</v>
      </c>
      <c r="O281" s="140">
        <f t="shared" ref="O281:O286" si="130">SUM(C281*D281,E281*F281,G281*H281,I281*J281)</f>
        <v>550</v>
      </c>
      <c r="P281" s="141">
        <f t="shared" ref="P281:P285" si="131">O281*L281</f>
        <v>397.22222222222229</v>
      </c>
    </row>
    <row r="282" spans="1:16" ht="15.75" thickBot="1" x14ac:dyDescent="0.3">
      <c r="A282" s="18" t="s">
        <v>97</v>
      </c>
      <c r="B282" s="16">
        <v>60</v>
      </c>
      <c r="C282" s="264">
        <v>7</v>
      </c>
      <c r="D282" s="264">
        <v>50</v>
      </c>
      <c r="E282" s="264">
        <v>7</v>
      </c>
      <c r="F282" s="264">
        <v>50</v>
      </c>
      <c r="G282" s="264">
        <v>7</v>
      </c>
      <c r="H282" s="264">
        <v>50</v>
      </c>
      <c r="I282" s="264"/>
      <c r="J282" s="264"/>
      <c r="K282" s="374"/>
      <c r="L282" s="146">
        <f>SUM(D282/B282,F282/B282,H282/B282,J282/B282)/3</f>
        <v>0.83333333333333337</v>
      </c>
      <c r="M282" s="361"/>
      <c r="N282" s="140">
        <f t="shared" si="129"/>
        <v>21</v>
      </c>
      <c r="O282" s="140">
        <f t="shared" si="130"/>
        <v>1050</v>
      </c>
      <c r="P282" s="141">
        <f t="shared" si="131"/>
        <v>875</v>
      </c>
    </row>
    <row r="283" spans="1:16" ht="15.75" thickBot="1" x14ac:dyDescent="0.3">
      <c r="A283" s="18" t="s">
        <v>78</v>
      </c>
      <c r="B283" s="16">
        <v>20</v>
      </c>
      <c r="C283" s="264">
        <v>8</v>
      </c>
      <c r="D283" s="264">
        <v>8</v>
      </c>
      <c r="E283" s="264">
        <v>8</v>
      </c>
      <c r="F283" s="264">
        <v>8</v>
      </c>
      <c r="G283" s="264">
        <v>8</v>
      </c>
      <c r="H283" s="264">
        <v>8</v>
      </c>
      <c r="I283" s="264"/>
      <c r="J283" s="264"/>
      <c r="K283" s="374"/>
      <c r="L283" s="146">
        <f>SUM(D283/B283,F283/B283,H283/B283,J283/B283)/4</f>
        <v>0.30000000000000004</v>
      </c>
      <c r="M283" s="361"/>
      <c r="N283" s="140">
        <f t="shared" si="129"/>
        <v>24</v>
      </c>
      <c r="O283" s="140">
        <f t="shared" si="130"/>
        <v>192</v>
      </c>
      <c r="P283" s="141">
        <f t="shared" si="131"/>
        <v>57.600000000000009</v>
      </c>
    </row>
    <row r="284" spans="1:16" ht="15.75" thickBot="1" x14ac:dyDescent="0.3">
      <c r="A284" s="18" t="s">
        <v>191</v>
      </c>
      <c r="B284" s="16">
        <v>40</v>
      </c>
      <c r="C284" s="264">
        <v>8</v>
      </c>
      <c r="D284" s="264">
        <v>30</v>
      </c>
      <c r="E284" s="264">
        <v>8</v>
      </c>
      <c r="F284" s="264">
        <v>30</v>
      </c>
      <c r="G284" s="264">
        <v>8</v>
      </c>
      <c r="H284" s="264">
        <v>30</v>
      </c>
      <c r="I284" s="264"/>
      <c r="J284" s="264"/>
      <c r="K284" s="374"/>
      <c r="L284" s="146">
        <f>SUM(D284/B284,F284/B284,H284/B284,J284/B284)/3</f>
        <v>0.75</v>
      </c>
      <c r="M284" s="361"/>
      <c r="N284" s="140">
        <f t="shared" si="129"/>
        <v>24</v>
      </c>
      <c r="O284" s="140">
        <f t="shared" si="130"/>
        <v>720</v>
      </c>
      <c r="P284" s="141">
        <f t="shared" si="131"/>
        <v>540</v>
      </c>
    </row>
    <row r="285" spans="1:16" ht="15.75" thickBot="1" x14ac:dyDescent="0.3">
      <c r="A285" s="18" t="s">
        <v>20</v>
      </c>
      <c r="B285" s="16">
        <v>85</v>
      </c>
      <c r="C285" s="264">
        <v>8</v>
      </c>
      <c r="D285" s="264">
        <v>50</v>
      </c>
      <c r="E285" s="264">
        <v>6</v>
      </c>
      <c r="F285" s="264">
        <v>70</v>
      </c>
      <c r="G285" s="264">
        <v>6</v>
      </c>
      <c r="H285" s="264">
        <v>70</v>
      </c>
      <c r="I285" s="264"/>
      <c r="J285" s="264"/>
      <c r="K285" s="374"/>
      <c r="L285" s="146">
        <f>SUM(D285/B285,F285/B285,H285/B285,J285/B285)/3</f>
        <v>0.74509803921568629</v>
      </c>
      <c r="M285" s="361"/>
      <c r="N285" s="140">
        <f t="shared" si="129"/>
        <v>20</v>
      </c>
      <c r="O285" s="140">
        <f t="shared" si="130"/>
        <v>1240</v>
      </c>
      <c r="P285" s="141">
        <f t="shared" si="131"/>
        <v>923.92156862745105</v>
      </c>
    </row>
    <row r="286" spans="1:16" ht="15.75" thickBot="1" x14ac:dyDescent="0.3">
      <c r="A286" s="18" t="s">
        <v>337</v>
      </c>
      <c r="B286" s="16"/>
      <c r="C286" s="264"/>
      <c r="D286" s="264"/>
      <c r="E286" s="264"/>
      <c r="F286" s="264"/>
      <c r="G286" s="264"/>
      <c r="H286" s="264"/>
      <c r="I286" s="264"/>
      <c r="J286" s="264"/>
      <c r="K286" s="374"/>
      <c r="L286" s="146"/>
      <c r="M286" s="361"/>
      <c r="N286" s="140">
        <f t="shared" si="129"/>
        <v>0</v>
      </c>
      <c r="O286" s="140">
        <f t="shared" si="130"/>
        <v>0</v>
      </c>
      <c r="P286" s="141">
        <v>300</v>
      </c>
    </row>
    <row r="287" spans="1:16" ht="15.75" thickBot="1" x14ac:dyDescent="0.3">
      <c r="A287" s="18" t="s">
        <v>134</v>
      </c>
      <c r="B287" s="16"/>
      <c r="C287" s="264"/>
      <c r="D287" s="264"/>
      <c r="E287" s="264"/>
      <c r="F287" s="264"/>
      <c r="G287" s="264"/>
      <c r="H287" s="264"/>
      <c r="I287" s="264"/>
      <c r="J287" s="264"/>
      <c r="K287" s="374"/>
      <c r="L287" s="146"/>
      <c r="M287" s="361"/>
      <c r="N287" s="140"/>
      <c r="O287" s="140"/>
      <c r="P287" s="141">
        <v>300</v>
      </c>
    </row>
    <row r="288" spans="1:16" ht="15.75" thickBot="1" x14ac:dyDescent="0.3">
      <c r="A288" s="18" t="s">
        <v>152</v>
      </c>
      <c r="B288" s="16"/>
      <c r="C288" s="264"/>
      <c r="D288" s="264"/>
      <c r="E288" s="264"/>
      <c r="F288" s="264"/>
      <c r="G288" s="264"/>
      <c r="H288" s="264"/>
      <c r="I288" s="264"/>
      <c r="J288" s="264"/>
      <c r="K288" s="374"/>
      <c r="L288" s="146"/>
      <c r="M288" s="361"/>
      <c r="N288" s="140"/>
      <c r="O288" s="140"/>
      <c r="P288" s="141">
        <v>200</v>
      </c>
    </row>
    <row r="289" spans="1:16" ht="15.75" thickBot="1" x14ac:dyDescent="0.3">
      <c r="A289" s="142" t="s">
        <v>6</v>
      </c>
      <c r="B289" s="143"/>
      <c r="C289" s="147">
        <f t="shared" ref="C289:J289" si="132">SUM(C281:C288)</f>
        <v>36</v>
      </c>
      <c r="D289" s="147">
        <f t="shared" si="132"/>
        <v>168</v>
      </c>
      <c r="E289" s="147">
        <f t="shared" si="132"/>
        <v>33</v>
      </c>
      <c r="F289" s="147">
        <f t="shared" si="132"/>
        <v>208</v>
      </c>
      <c r="G289" s="147">
        <f t="shared" si="132"/>
        <v>33</v>
      </c>
      <c r="H289" s="147">
        <f t="shared" si="132"/>
        <v>208</v>
      </c>
      <c r="I289" s="147">
        <f t="shared" si="132"/>
        <v>0</v>
      </c>
      <c r="J289" s="147">
        <f t="shared" si="132"/>
        <v>0</v>
      </c>
      <c r="K289" s="374"/>
      <c r="L289" s="148">
        <f>AVERAGE(L281:L288)</f>
        <v>0.67013071895424847</v>
      </c>
      <c r="M289" s="361"/>
      <c r="N289" s="147">
        <f>SUM(N281:N288)</f>
        <v>102</v>
      </c>
      <c r="O289" s="70">
        <f>SUM(O281:O288)</f>
        <v>3752</v>
      </c>
      <c r="P289" s="145">
        <f>SUM(P281:P288)</f>
        <v>3593.7437908496731</v>
      </c>
    </row>
    <row r="290" spans="1:16" x14ac:dyDescent="0.25">
      <c r="A290" s="428"/>
      <c r="B290" s="219"/>
      <c r="C290" s="219"/>
      <c r="D290" s="219"/>
      <c r="E290" s="219"/>
      <c r="F290" s="219"/>
      <c r="G290" s="219"/>
      <c r="H290" s="219"/>
      <c r="I290" s="219"/>
      <c r="J290" s="219"/>
      <c r="K290" s="219"/>
      <c r="L290" s="219"/>
      <c r="M290" s="219"/>
      <c r="N290" s="219"/>
      <c r="O290" s="219"/>
      <c r="P290" s="219"/>
    </row>
    <row r="291" spans="1:16" ht="15.75" thickBot="1" x14ac:dyDescent="0.3">
      <c r="A291" s="428"/>
      <c r="B291" s="219"/>
      <c r="C291" s="219"/>
      <c r="D291" s="219"/>
      <c r="E291" s="219"/>
      <c r="F291" s="219"/>
      <c r="G291" s="219"/>
      <c r="H291" s="219"/>
      <c r="I291" s="219"/>
      <c r="J291" s="219"/>
      <c r="K291" s="219"/>
      <c r="L291" s="219"/>
      <c r="M291" s="219"/>
      <c r="N291" s="219"/>
      <c r="O291" s="219"/>
      <c r="P291" s="219"/>
    </row>
    <row r="292" spans="1:16" ht="15.75" thickBot="1" x14ac:dyDescent="0.3">
      <c r="A292" s="275" t="s">
        <v>313</v>
      </c>
      <c r="B292" s="277"/>
      <c r="C292" s="281" t="s">
        <v>1</v>
      </c>
      <c r="D292" s="282"/>
      <c r="E292" s="281" t="s">
        <v>2</v>
      </c>
      <c r="F292" s="282"/>
      <c r="G292" s="281" t="s">
        <v>3</v>
      </c>
      <c r="H292" s="282"/>
      <c r="I292" s="281" t="s">
        <v>4</v>
      </c>
      <c r="J292" s="283"/>
      <c r="K292" s="294" t="s">
        <v>5</v>
      </c>
      <c r="L292" s="294"/>
      <c r="M292" s="294"/>
      <c r="N292" s="286" t="s">
        <v>6</v>
      </c>
      <c r="O292" s="286"/>
      <c r="P292" s="65" t="s">
        <v>7</v>
      </c>
    </row>
    <row r="293" spans="1:16" ht="15.75" thickBot="1" x14ac:dyDescent="0.3">
      <c r="A293" s="276"/>
      <c r="B293" s="278"/>
      <c r="C293" s="190" t="s">
        <v>8</v>
      </c>
      <c r="D293" s="3" t="s">
        <v>12</v>
      </c>
      <c r="E293" s="3" t="s">
        <v>8</v>
      </c>
      <c r="F293" s="3" t="s">
        <v>12</v>
      </c>
      <c r="G293" s="3" t="s">
        <v>8</v>
      </c>
      <c r="H293" s="3" t="s">
        <v>12</v>
      </c>
      <c r="I293" s="3" t="s">
        <v>8</v>
      </c>
      <c r="J293" s="3" t="s">
        <v>12</v>
      </c>
      <c r="K293" s="295" t="s">
        <v>13</v>
      </c>
      <c r="L293" s="296"/>
      <c r="M293" s="297"/>
      <c r="N293" s="4" t="s">
        <v>8</v>
      </c>
      <c r="O293" s="28" t="s">
        <v>12</v>
      </c>
      <c r="P293" s="66" t="s">
        <v>11</v>
      </c>
    </row>
    <row r="294" spans="1:16" ht="15.75" thickBot="1" x14ac:dyDescent="0.3">
      <c r="A294" s="17" t="s">
        <v>27</v>
      </c>
      <c r="B294" s="278"/>
      <c r="C294" s="190">
        <v>1</v>
      </c>
      <c r="D294" s="3">
        <v>800</v>
      </c>
      <c r="E294" s="3"/>
      <c r="F294" s="3"/>
      <c r="G294" s="3"/>
      <c r="H294" s="3"/>
      <c r="I294" s="3"/>
      <c r="J294" s="3"/>
      <c r="K294" s="291" t="s">
        <v>26</v>
      </c>
      <c r="L294" s="3">
        <v>0.2</v>
      </c>
      <c r="M294" s="272"/>
      <c r="N294" s="4">
        <f t="shared" ref="N294" si="133">SUM(C294,E294,G294,I294)</f>
        <v>1</v>
      </c>
      <c r="O294" s="28">
        <f t="shared" ref="O294" si="134">SUM(C294*D294,E294*F294,G294*H294,I294*J294)</f>
        <v>800</v>
      </c>
      <c r="P294" s="66">
        <f>O294*L294</f>
        <v>160</v>
      </c>
    </row>
    <row r="295" spans="1:16" ht="15.75" thickBot="1" x14ac:dyDescent="0.3">
      <c r="A295" s="17" t="s">
        <v>311</v>
      </c>
      <c r="B295" s="278"/>
      <c r="C295" s="190"/>
      <c r="D295" s="3"/>
      <c r="E295" s="3"/>
      <c r="F295" s="3"/>
      <c r="G295" s="3"/>
      <c r="H295" s="3"/>
      <c r="I295" s="3"/>
      <c r="J295" s="3"/>
      <c r="K295" s="292"/>
      <c r="L295" s="3"/>
      <c r="M295" s="273"/>
      <c r="N295" s="4"/>
      <c r="O295" s="28"/>
      <c r="P295" s="66">
        <v>1500</v>
      </c>
    </row>
    <row r="296" spans="1:16" ht="15.75" thickBot="1" x14ac:dyDescent="0.3">
      <c r="A296" s="17" t="s">
        <v>146</v>
      </c>
      <c r="B296" s="278"/>
      <c r="C296" s="190">
        <v>1</v>
      </c>
      <c r="D296" s="3">
        <v>800</v>
      </c>
      <c r="E296" s="3"/>
      <c r="F296" s="3"/>
      <c r="G296" s="3"/>
      <c r="H296" s="3"/>
      <c r="I296" s="3"/>
      <c r="J296" s="3"/>
      <c r="K296" s="292"/>
      <c r="L296" s="3">
        <v>0.3</v>
      </c>
      <c r="M296" s="273"/>
      <c r="N296" s="4">
        <f t="shared" ref="N296" si="135">SUM(C296,E296,G296,I296)</f>
        <v>1</v>
      </c>
      <c r="O296" s="28">
        <f t="shared" ref="O296" si="136">SUM(C296*D296,E296*F296,G296*H296,I296*J296)</f>
        <v>800</v>
      </c>
      <c r="P296" s="66">
        <f>O296*L296</f>
        <v>240</v>
      </c>
    </row>
    <row r="297" spans="1:16" ht="15.75" thickBot="1" x14ac:dyDescent="0.3">
      <c r="A297" s="69" t="s">
        <v>6</v>
      </c>
      <c r="B297" s="8"/>
      <c r="C297" s="70">
        <f t="shared" ref="C297:J297" si="137">SUM(C292:C296)</f>
        <v>2</v>
      </c>
      <c r="D297" s="70">
        <f t="shared" si="137"/>
        <v>1600</v>
      </c>
      <c r="E297" s="70">
        <f t="shared" si="137"/>
        <v>0</v>
      </c>
      <c r="F297" s="70">
        <f t="shared" si="137"/>
        <v>0</v>
      </c>
      <c r="G297" s="70">
        <f t="shared" si="137"/>
        <v>0</v>
      </c>
      <c r="H297" s="70">
        <f t="shared" si="137"/>
        <v>0</v>
      </c>
      <c r="I297" s="70">
        <f t="shared" si="137"/>
        <v>0</v>
      </c>
      <c r="J297" s="87">
        <f t="shared" si="137"/>
        <v>0</v>
      </c>
      <c r="K297" s="338"/>
      <c r="L297" s="85">
        <f>AVERAGE(L294:L296)</f>
        <v>0.25</v>
      </c>
      <c r="M297" s="274"/>
      <c r="N297" s="70">
        <f>SUM(N292:N296)</f>
        <v>2</v>
      </c>
      <c r="O297" s="72">
        <f>SUM(O292:O296)</f>
        <v>1600</v>
      </c>
      <c r="P297" s="67">
        <f>SUM(P294:P296)</f>
        <v>1900</v>
      </c>
    </row>
    <row r="298" spans="1:16" ht="15.75" thickBot="1" x14ac:dyDescent="0.3">
      <c r="A298" s="192" t="s">
        <v>38</v>
      </c>
      <c r="B298" s="393"/>
      <c r="C298" s="394"/>
      <c r="D298" s="394"/>
      <c r="E298" s="394"/>
      <c r="F298" s="394"/>
      <c r="G298" s="394"/>
      <c r="H298" s="394"/>
      <c r="I298" s="394"/>
      <c r="J298" s="394"/>
      <c r="K298" s="394"/>
      <c r="L298" s="394"/>
      <c r="M298" s="394"/>
      <c r="N298" s="394"/>
      <c r="O298" s="394"/>
      <c r="P298" s="395"/>
    </row>
    <row r="300" spans="1:16" ht="15.75" customHeight="1" thickBot="1" x14ac:dyDescent="0.3"/>
    <row r="301" spans="1:16" ht="15.75" customHeight="1" thickBot="1" x14ac:dyDescent="0.3">
      <c r="A301" s="275" t="s">
        <v>312</v>
      </c>
      <c r="B301" s="277"/>
      <c r="C301" s="281" t="s">
        <v>1</v>
      </c>
      <c r="D301" s="282"/>
      <c r="E301" s="281" t="s">
        <v>2</v>
      </c>
      <c r="F301" s="282"/>
      <c r="G301" s="281" t="s">
        <v>3</v>
      </c>
      <c r="H301" s="282"/>
      <c r="I301" s="281" t="s">
        <v>4</v>
      </c>
      <c r="J301" s="283"/>
      <c r="K301" s="294" t="s">
        <v>5</v>
      </c>
      <c r="L301" s="294"/>
      <c r="M301" s="294"/>
      <c r="N301" s="286" t="s">
        <v>6</v>
      </c>
      <c r="O301" s="286"/>
      <c r="P301" s="65" t="s">
        <v>7</v>
      </c>
    </row>
    <row r="302" spans="1:16" ht="15.75" customHeight="1" thickBot="1" x14ac:dyDescent="0.3">
      <c r="A302" s="276"/>
      <c r="B302" s="278"/>
      <c r="C302" s="191" t="s">
        <v>8</v>
      </c>
      <c r="D302" s="3" t="s">
        <v>12</v>
      </c>
      <c r="E302" s="3" t="s">
        <v>8</v>
      </c>
      <c r="F302" s="3" t="s">
        <v>12</v>
      </c>
      <c r="G302" s="3" t="s">
        <v>8</v>
      </c>
      <c r="H302" s="3" t="s">
        <v>12</v>
      </c>
      <c r="I302" s="3" t="s">
        <v>8</v>
      </c>
      <c r="J302" s="3" t="s">
        <v>12</v>
      </c>
      <c r="K302" s="295" t="s">
        <v>13</v>
      </c>
      <c r="L302" s="296"/>
      <c r="M302" s="297"/>
      <c r="N302" s="4" t="s">
        <v>8</v>
      </c>
      <c r="O302" s="28" t="s">
        <v>12</v>
      </c>
      <c r="P302" s="66" t="s">
        <v>11</v>
      </c>
    </row>
    <row r="303" spans="1:16" ht="15.75" thickBot="1" x14ac:dyDescent="0.3">
      <c r="A303" s="17" t="s">
        <v>27</v>
      </c>
      <c r="B303" s="278"/>
      <c r="C303" s="191">
        <v>1</v>
      </c>
      <c r="D303" s="3">
        <v>800</v>
      </c>
      <c r="E303" s="3"/>
      <c r="F303" s="3"/>
      <c r="G303" s="3"/>
      <c r="H303" s="3"/>
      <c r="I303" s="3"/>
      <c r="J303" s="3"/>
      <c r="K303" s="291" t="s">
        <v>26</v>
      </c>
      <c r="L303" s="3">
        <v>0.3</v>
      </c>
      <c r="M303" s="272"/>
      <c r="N303" s="4">
        <f t="shared" ref="N303:N305" si="138">SUM(C303,E303,G303,I303)</f>
        <v>1</v>
      </c>
      <c r="O303" s="28">
        <f>SUM(C303*D303,E303*F303,G303*H303,I303*J303)</f>
        <v>800</v>
      </c>
      <c r="P303" s="66">
        <f t="shared" ref="P303" si="139">O303*L303</f>
        <v>240</v>
      </c>
    </row>
    <row r="304" spans="1:16" ht="15.75" thickBot="1" x14ac:dyDescent="0.3">
      <c r="A304" s="17" t="s">
        <v>151</v>
      </c>
      <c r="B304" s="278"/>
      <c r="C304" s="191">
        <v>3</v>
      </c>
      <c r="D304" s="3">
        <v>20</v>
      </c>
      <c r="E304" s="3">
        <v>3</v>
      </c>
      <c r="F304" s="3">
        <v>30</v>
      </c>
      <c r="G304" s="3"/>
      <c r="H304" s="3"/>
      <c r="I304" s="3"/>
      <c r="J304" s="3"/>
      <c r="K304" s="292"/>
      <c r="L304" s="3">
        <v>0.7</v>
      </c>
      <c r="M304" s="273"/>
      <c r="N304" s="4">
        <f t="shared" si="138"/>
        <v>6</v>
      </c>
      <c r="O304" s="28">
        <f t="shared" ref="O304:O305" si="140">SUM(C304*D304,E304*F304,G304*H304,I304*J304)</f>
        <v>150</v>
      </c>
      <c r="P304" s="66">
        <f>O304*L304*7</f>
        <v>735</v>
      </c>
    </row>
    <row r="305" spans="1:17" ht="15.75" thickBot="1" x14ac:dyDescent="0.3">
      <c r="A305" s="17" t="s">
        <v>168</v>
      </c>
      <c r="B305" s="278"/>
      <c r="C305" s="191">
        <v>4</v>
      </c>
      <c r="D305" s="3">
        <v>20</v>
      </c>
      <c r="E305" s="3"/>
      <c r="F305" s="3"/>
      <c r="G305" s="3"/>
      <c r="H305" s="3"/>
      <c r="I305" s="3"/>
      <c r="J305" s="3"/>
      <c r="K305" s="292"/>
      <c r="L305" s="3">
        <v>0.9</v>
      </c>
      <c r="M305" s="273"/>
      <c r="N305" s="4">
        <f t="shared" si="138"/>
        <v>4</v>
      </c>
      <c r="O305" s="28">
        <f t="shared" si="140"/>
        <v>80</v>
      </c>
      <c r="P305" s="66">
        <f>O305*L305</f>
        <v>72</v>
      </c>
    </row>
    <row r="306" spans="1:17" ht="15.75" thickBot="1" x14ac:dyDescent="0.3">
      <c r="A306" s="17" t="s">
        <v>149</v>
      </c>
      <c r="B306" s="278"/>
      <c r="C306" s="191">
        <v>4</v>
      </c>
      <c r="D306" s="89">
        <v>30</v>
      </c>
      <c r="E306" s="3">
        <v>2</v>
      </c>
      <c r="F306" s="89">
        <v>50</v>
      </c>
      <c r="G306" s="3"/>
      <c r="H306" s="89"/>
      <c r="I306" s="3"/>
      <c r="J306" s="89"/>
      <c r="K306" s="292"/>
      <c r="L306" s="3"/>
      <c r="M306" s="273"/>
      <c r="N306" s="4"/>
      <c r="O306" s="28"/>
      <c r="P306" s="66">
        <v>600</v>
      </c>
    </row>
    <row r="307" spans="1:17" ht="15.75" thickBot="1" x14ac:dyDescent="0.3">
      <c r="A307" s="17" t="s">
        <v>139</v>
      </c>
      <c r="B307" s="279"/>
      <c r="C307" s="191">
        <v>1</v>
      </c>
      <c r="D307" s="3">
        <v>800</v>
      </c>
      <c r="E307" s="3"/>
      <c r="F307" s="3"/>
      <c r="G307" s="3"/>
      <c r="H307" s="3"/>
      <c r="I307" s="3"/>
      <c r="J307" s="3"/>
      <c r="K307" s="292"/>
      <c r="L307" s="3">
        <v>0.3</v>
      </c>
      <c r="M307" s="273"/>
      <c r="N307" s="19">
        <f t="shared" ref="N307" si="141">SUM(C307,E307,G307,I307)</f>
        <v>1</v>
      </c>
      <c r="O307" s="29">
        <f t="shared" ref="O307" si="142">SUM(C307*D307,E307*F307,G307*H307,I307*J307)</f>
        <v>800</v>
      </c>
      <c r="P307" s="66">
        <f t="shared" ref="P307" si="143">O307*L307</f>
        <v>240</v>
      </c>
    </row>
    <row r="308" spans="1:17" ht="15.75" thickBot="1" x14ac:dyDescent="0.3">
      <c r="A308" s="69" t="s">
        <v>6</v>
      </c>
      <c r="B308" s="8"/>
      <c r="C308" s="70">
        <f t="shared" ref="C308:J308" si="144">SUM(C301:C307)</f>
        <v>13</v>
      </c>
      <c r="D308" s="70">
        <f t="shared" si="144"/>
        <v>1670</v>
      </c>
      <c r="E308" s="70">
        <f t="shared" si="144"/>
        <v>5</v>
      </c>
      <c r="F308" s="70">
        <f t="shared" si="144"/>
        <v>80</v>
      </c>
      <c r="G308" s="70">
        <f t="shared" si="144"/>
        <v>0</v>
      </c>
      <c r="H308" s="70">
        <f t="shared" si="144"/>
        <v>0</v>
      </c>
      <c r="I308" s="70">
        <f t="shared" si="144"/>
        <v>0</v>
      </c>
      <c r="J308" s="87">
        <f t="shared" si="144"/>
        <v>0</v>
      </c>
      <c r="K308" s="338"/>
      <c r="L308" s="85">
        <f>AVERAGE(L303:L307)</f>
        <v>0.54999999999999993</v>
      </c>
      <c r="M308" s="274"/>
      <c r="N308" s="70">
        <f>SUM(N301:N307)</f>
        <v>12</v>
      </c>
      <c r="O308" s="72">
        <f>SUM(O301:O307)</f>
        <v>1830</v>
      </c>
      <c r="P308" s="67">
        <f>SUM(P300:P307)</f>
        <v>1887</v>
      </c>
    </row>
    <row r="309" spans="1:17" ht="15.75" thickBot="1" x14ac:dyDescent="0.3">
      <c r="A309" s="228"/>
      <c r="B309" s="229"/>
      <c r="C309" s="230"/>
      <c r="D309" s="230"/>
      <c r="E309" s="230"/>
      <c r="F309" s="230"/>
      <c r="G309" s="230"/>
      <c r="H309" s="230"/>
      <c r="I309" s="230"/>
      <c r="J309" s="230"/>
      <c r="K309" s="231"/>
      <c r="L309" s="232"/>
      <c r="M309" s="25"/>
      <c r="N309" s="230"/>
      <c r="O309" s="230"/>
      <c r="P309" s="233"/>
      <c r="Q309" s="27"/>
    </row>
    <row r="310" spans="1:17" ht="15.75" thickBot="1" x14ac:dyDescent="0.3">
      <c r="A310" s="275" t="s">
        <v>336</v>
      </c>
      <c r="B310" s="277"/>
      <c r="C310" s="281" t="s">
        <v>1</v>
      </c>
      <c r="D310" s="282"/>
      <c r="E310" s="281" t="s">
        <v>2</v>
      </c>
      <c r="F310" s="282"/>
      <c r="G310" s="281" t="s">
        <v>3</v>
      </c>
      <c r="H310" s="282"/>
      <c r="I310" s="281" t="s">
        <v>4</v>
      </c>
      <c r="J310" s="283"/>
      <c r="K310" s="294" t="s">
        <v>5</v>
      </c>
      <c r="L310" s="294"/>
      <c r="M310" s="294"/>
      <c r="N310" s="286" t="s">
        <v>6</v>
      </c>
      <c r="O310" s="286"/>
      <c r="P310" s="65" t="s">
        <v>7</v>
      </c>
      <c r="Q310" s="27"/>
    </row>
    <row r="311" spans="1:17" ht="15.75" thickBot="1" x14ac:dyDescent="0.3">
      <c r="A311" s="276"/>
      <c r="B311" s="278"/>
      <c r="C311" s="270" t="s">
        <v>8</v>
      </c>
      <c r="D311" s="3" t="s">
        <v>12</v>
      </c>
      <c r="E311" s="3" t="s">
        <v>8</v>
      </c>
      <c r="F311" s="3" t="s">
        <v>12</v>
      </c>
      <c r="G311" s="3" t="s">
        <v>8</v>
      </c>
      <c r="H311" s="3" t="s">
        <v>12</v>
      </c>
      <c r="I311" s="3" t="s">
        <v>8</v>
      </c>
      <c r="J311" s="3" t="s">
        <v>12</v>
      </c>
      <c r="K311" s="295" t="s">
        <v>13</v>
      </c>
      <c r="L311" s="296"/>
      <c r="M311" s="297"/>
      <c r="N311" s="4" t="s">
        <v>8</v>
      </c>
      <c r="O311" s="28" t="s">
        <v>12</v>
      </c>
      <c r="P311" s="66" t="s">
        <v>11</v>
      </c>
      <c r="Q311" s="27"/>
    </row>
    <row r="312" spans="1:17" ht="15.75" thickBot="1" x14ac:dyDescent="0.3">
      <c r="A312" s="17" t="s">
        <v>27</v>
      </c>
      <c r="B312" s="278"/>
      <c r="C312" s="270">
        <v>1</v>
      </c>
      <c r="D312" s="3">
        <v>800</v>
      </c>
      <c r="E312" s="3"/>
      <c r="F312" s="3"/>
      <c r="G312" s="3"/>
      <c r="H312" s="3"/>
      <c r="I312" s="3"/>
      <c r="J312" s="3"/>
      <c r="K312" s="291" t="s">
        <v>26</v>
      </c>
      <c r="L312" s="3">
        <v>0.3</v>
      </c>
      <c r="M312" s="272"/>
      <c r="N312" s="4">
        <f t="shared" ref="N312:N316" si="145">SUM(C312,E312,G312,I312)</f>
        <v>1</v>
      </c>
      <c r="O312" s="28">
        <f>SUM(C312*D312,E312*F312,G312*H312,I312*J312)</f>
        <v>800</v>
      </c>
      <c r="P312" s="66">
        <f t="shared" ref="P312" si="146">O312*L312</f>
        <v>240</v>
      </c>
      <c r="Q312" s="27"/>
    </row>
    <row r="313" spans="1:17" ht="15.75" thickBot="1" x14ac:dyDescent="0.3">
      <c r="A313" s="17" t="s">
        <v>151</v>
      </c>
      <c r="B313" s="278"/>
      <c r="C313" s="270">
        <v>3</v>
      </c>
      <c r="D313" s="3">
        <v>20</v>
      </c>
      <c r="E313" s="3">
        <v>3</v>
      </c>
      <c r="F313" s="3">
        <v>30</v>
      </c>
      <c r="G313" s="3"/>
      <c r="H313" s="3"/>
      <c r="I313" s="3"/>
      <c r="J313" s="3"/>
      <c r="K313" s="292"/>
      <c r="L313" s="3">
        <v>0.7</v>
      </c>
      <c r="M313" s="273"/>
      <c r="N313" s="4">
        <f t="shared" si="145"/>
        <v>6</v>
      </c>
      <c r="O313" s="28">
        <f t="shared" ref="O313:O316" si="147">SUM(C313*D313,E313*F313,G313*H313,I313*J313)</f>
        <v>150</v>
      </c>
      <c r="P313" s="66">
        <f>O313*L313*7</f>
        <v>735</v>
      </c>
      <c r="Q313" s="27"/>
    </row>
    <row r="314" spans="1:17" ht="15.75" thickBot="1" x14ac:dyDescent="0.3">
      <c r="A314" s="17" t="s">
        <v>123</v>
      </c>
      <c r="B314" s="278"/>
      <c r="C314" s="270">
        <v>4</v>
      </c>
      <c r="D314" s="3">
        <v>20</v>
      </c>
      <c r="E314" s="3"/>
      <c r="F314" s="3"/>
      <c r="G314" s="3"/>
      <c r="H314" s="3"/>
      <c r="I314" s="3"/>
      <c r="J314" s="3"/>
      <c r="K314" s="292"/>
      <c r="L314" s="3">
        <v>0.9</v>
      </c>
      <c r="M314" s="273"/>
      <c r="N314" s="4">
        <f t="shared" si="145"/>
        <v>4</v>
      </c>
      <c r="O314" s="28">
        <f t="shared" si="147"/>
        <v>80</v>
      </c>
      <c r="P314" s="66">
        <f>O314*L314</f>
        <v>72</v>
      </c>
      <c r="Q314" s="27"/>
    </row>
    <row r="315" spans="1:17" ht="15.75" thickBot="1" x14ac:dyDescent="0.3">
      <c r="A315" s="17" t="s">
        <v>314</v>
      </c>
      <c r="B315" s="278"/>
      <c r="C315" s="270">
        <v>1</v>
      </c>
      <c r="D315" s="89">
        <v>100</v>
      </c>
      <c r="E315" s="3">
        <v>1</v>
      </c>
      <c r="F315" s="89">
        <v>200</v>
      </c>
      <c r="G315" s="3"/>
      <c r="H315" s="89"/>
      <c r="I315" s="3"/>
      <c r="J315" s="89"/>
      <c r="K315" s="292"/>
      <c r="L315" s="3">
        <v>0.95</v>
      </c>
      <c r="M315" s="273"/>
      <c r="N315" s="4">
        <f t="shared" si="145"/>
        <v>2</v>
      </c>
      <c r="O315" s="28">
        <f t="shared" si="147"/>
        <v>300</v>
      </c>
      <c r="P315" s="66">
        <f>O315*L315*7</f>
        <v>1995</v>
      </c>
      <c r="Q315" s="27"/>
    </row>
    <row r="316" spans="1:17" ht="15.75" thickBot="1" x14ac:dyDescent="0.3">
      <c r="A316" s="17" t="s">
        <v>139</v>
      </c>
      <c r="B316" s="279"/>
      <c r="C316" s="270">
        <v>1</v>
      </c>
      <c r="D316" s="3">
        <v>800</v>
      </c>
      <c r="E316" s="3"/>
      <c r="F316" s="3"/>
      <c r="G316" s="3"/>
      <c r="H316" s="3"/>
      <c r="I316" s="3"/>
      <c r="J316" s="3"/>
      <c r="K316" s="292"/>
      <c r="L316" s="3">
        <v>0.3</v>
      </c>
      <c r="M316" s="273"/>
      <c r="N316" s="19">
        <f t="shared" si="145"/>
        <v>1</v>
      </c>
      <c r="O316" s="29">
        <f t="shared" si="147"/>
        <v>800</v>
      </c>
      <c r="P316" s="66">
        <f t="shared" ref="P316" si="148">O316*L316</f>
        <v>240</v>
      </c>
      <c r="Q316" s="27"/>
    </row>
    <row r="317" spans="1:17" ht="15.75" thickBot="1" x14ac:dyDescent="0.3">
      <c r="A317" s="69" t="s">
        <v>6</v>
      </c>
      <c r="B317" s="8"/>
      <c r="C317" s="70">
        <f t="shared" ref="C317:J317" si="149">SUM(C310:C316)</f>
        <v>10</v>
      </c>
      <c r="D317" s="70">
        <f t="shared" si="149"/>
        <v>1740</v>
      </c>
      <c r="E317" s="70">
        <f t="shared" si="149"/>
        <v>4</v>
      </c>
      <c r="F317" s="70">
        <f t="shared" si="149"/>
        <v>230</v>
      </c>
      <c r="G317" s="70">
        <f t="shared" si="149"/>
        <v>0</v>
      </c>
      <c r="H317" s="70">
        <f t="shared" si="149"/>
        <v>0</v>
      </c>
      <c r="I317" s="70">
        <f t="shared" si="149"/>
        <v>0</v>
      </c>
      <c r="J317" s="87">
        <f t="shared" si="149"/>
        <v>0</v>
      </c>
      <c r="K317" s="338"/>
      <c r="L317" s="85">
        <f>AVERAGE(L312:L316)</f>
        <v>0.62999999999999989</v>
      </c>
      <c r="M317" s="274"/>
      <c r="N317" s="70">
        <f>SUM(N310:N316)</f>
        <v>14</v>
      </c>
      <c r="O317" s="72">
        <f>SUM(O310:O316)</f>
        <v>2130</v>
      </c>
      <c r="P317" s="67">
        <f>SUM(P309:P316)</f>
        <v>3282</v>
      </c>
      <c r="Q317" s="27"/>
    </row>
    <row r="318" spans="1:17" x14ac:dyDescent="0.25">
      <c r="A318" s="228"/>
      <c r="B318" s="229"/>
      <c r="C318" s="230"/>
      <c r="D318" s="230"/>
      <c r="E318" s="230"/>
      <c r="F318" s="230"/>
      <c r="G318" s="230"/>
      <c r="H318" s="230"/>
      <c r="I318" s="230"/>
      <c r="J318" s="230"/>
      <c r="K318" s="231"/>
      <c r="L318" s="232"/>
      <c r="M318" s="25"/>
      <c r="N318" s="230"/>
      <c r="O318" s="230"/>
      <c r="P318" s="233"/>
      <c r="Q318" s="27"/>
    </row>
    <row r="319" spans="1:17" x14ac:dyDescent="0.25">
      <c r="A319" s="228"/>
      <c r="B319" s="229"/>
      <c r="C319" s="230"/>
      <c r="D319" s="230"/>
      <c r="E319" s="230"/>
      <c r="F319" s="230"/>
      <c r="G319" s="230"/>
      <c r="H319" s="230"/>
      <c r="I319" s="230"/>
      <c r="J319" s="230"/>
      <c r="K319" s="231"/>
      <c r="L319" s="232"/>
      <c r="M319" s="25"/>
      <c r="N319" s="230"/>
      <c r="O319" s="230"/>
      <c r="P319" s="233"/>
      <c r="Q319" s="27"/>
    </row>
    <row r="320" spans="1:17" ht="18" customHeight="1" thickBot="1" x14ac:dyDescent="0.3"/>
    <row r="321" spans="1:16" ht="15.75" thickBot="1" x14ac:dyDescent="0.3">
      <c r="A321" s="363" t="s">
        <v>315</v>
      </c>
      <c r="B321" s="377" t="s">
        <v>0</v>
      </c>
      <c r="C321" s="376" t="s">
        <v>1</v>
      </c>
      <c r="D321" s="376"/>
      <c r="E321" s="376" t="s">
        <v>2</v>
      </c>
      <c r="F321" s="376"/>
      <c r="G321" s="376" t="s">
        <v>3</v>
      </c>
      <c r="H321" s="376"/>
      <c r="I321" s="376" t="s">
        <v>4</v>
      </c>
      <c r="J321" s="376"/>
      <c r="K321" s="366" t="s">
        <v>5</v>
      </c>
      <c r="L321" s="366"/>
      <c r="M321" s="366"/>
      <c r="N321" s="358" t="s">
        <v>6</v>
      </c>
      <c r="O321" s="358"/>
      <c r="P321" s="139" t="s">
        <v>7</v>
      </c>
    </row>
    <row r="322" spans="1:16" ht="15.75" thickBot="1" x14ac:dyDescent="0.3">
      <c r="A322" s="363"/>
      <c r="B322" s="378"/>
      <c r="C322" s="265" t="s">
        <v>8</v>
      </c>
      <c r="D322" s="265" t="s">
        <v>9</v>
      </c>
      <c r="E322" s="265" t="s">
        <v>8</v>
      </c>
      <c r="F322" s="265" t="s">
        <v>9</v>
      </c>
      <c r="G322" s="265" t="s">
        <v>8</v>
      </c>
      <c r="H322" s="265" t="s">
        <v>9</v>
      </c>
      <c r="I322" s="265" t="s">
        <v>8</v>
      </c>
      <c r="J322" s="265" t="s">
        <v>9</v>
      </c>
      <c r="K322" s="361" t="s">
        <v>10</v>
      </c>
      <c r="L322" s="361"/>
      <c r="M322" s="361"/>
      <c r="N322" s="140" t="s">
        <v>8</v>
      </c>
      <c r="O322" s="140" t="s">
        <v>9</v>
      </c>
      <c r="P322" s="141" t="s">
        <v>11</v>
      </c>
    </row>
    <row r="323" spans="1:16" ht="15.75" thickBot="1" x14ac:dyDescent="0.3">
      <c r="A323" s="18" t="s">
        <v>18</v>
      </c>
      <c r="B323" s="16">
        <v>60</v>
      </c>
      <c r="C323" s="265">
        <v>5</v>
      </c>
      <c r="D323" s="265">
        <v>30</v>
      </c>
      <c r="E323" s="265">
        <v>4</v>
      </c>
      <c r="F323" s="265">
        <v>50</v>
      </c>
      <c r="G323" s="265">
        <v>4</v>
      </c>
      <c r="H323" s="265">
        <v>50</v>
      </c>
      <c r="I323" s="265"/>
      <c r="J323" s="265"/>
      <c r="K323" s="374" t="s">
        <v>67</v>
      </c>
      <c r="L323" s="146">
        <f>SUM(D323/B323,F323/B323,H323/B323,J323/B323)/3</f>
        <v>0.72222222222222232</v>
      </c>
      <c r="M323" s="361"/>
      <c r="N323" s="140">
        <f t="shared" ref="N323:N328" si="150">SUM(C323,E323,G323,I323)</f>
        <v>13</v>
      </c>
      <c r="O323" s="140">
        <f t="shared" ref="O323:O328" si="151">SUM(C323*D323,E323*F323,G323*H323,I323*J323)</f>
        <v>550</v>
      </c>
      <c r="P323" s="141">
        <f t="shared" ref="P323:P327" si="152">O323*L323</f>
        <v>397.22222222222229</v>
      </c>
    </row>
    <row r="324" spans="1:16" ht="15.75" thickBot="1" x14ac:dyDescent="0.3">
      <c r="A324" s="18" t="s">
        <v>97</v>
      </c>
      <c r="B324" s="16">
        <v>60</v>
      </c>
      <c r="C324" s="265">
        <v>7</v>
      </c>
      <c r="D324" s="265">
        <v>50</v>
      </c>
      <c r="E324" s="265">
        <v>7</v>
      </c>
      <c r="F324" s="265">
        <v>50</v>
      </c>
      <c r="G324" s="265">
        <v>7</v>
      </c>
      <c r="H324" s="265">
        <v>50</v>
      </c>
      <c r="I324" s="265"/>
      <c r="J324" s="265"/>
      <c r="K324" s="374"/>
      <c r="L324" s="146">
        <f>SUM(D324/B324,F324/B324,H324/B324,J324/B324)/3</f>
        <v>0.83333333333333337</v>
      </c>
      <c r="M324" s="361"/>
      <c r="N324" s="140">
        <f t="shared" si="150"/>
        <v>21</v>
      </c>
      <c r="O324" s="140">
        <f t="shared" si="151"/>
        <v>1050</v>
      </c>
      <c r="P324" s="141">
        <f t="shared" si="152"/>
        <v>875</v>
      </c>
    </row>
    <row r="325" spans="1:16" ht="15.75" thickBot="1" x14ac:dyDescent="0.3">
      <c r="A325" s="18" t="s">
        <v>78</v>
      </c>
      <c r="B325" s="16">
        <v>20</v>
      </c>
      <c r="C325" s="265">
        <v>8</v>
      </c>
      <c r="D325" s="265">
        <v>8</v>
      </c>
      <c r="E325" s="265">
        <v>8</v>
      </c>
      <c r="F325" s="265">
        <v>8</v>
      </c>
      <c r="G325" s="265">
        <v>8</v>
      </c>
      <c r="H325" s="265">
        <v>8</v>
      </c>
      <c r="I325" s="265"/>
      <c r="J325" s="265"/>
      <c r="K325" s="374"/>
      <c r="L325" s="146">
        <f>SUM(D325/B325,F325/B325,H325/B325,J325/B325)/4</f>
        <v>0.30000000000000004</v>
      </c>
      <c r="M325" s="361"/>
      <c r="N325" s="140">
        <f t="shared" si="150"/>
        <v>24</v>
      </c>
      <c r="O325" s="140">
        <f t="shared" si="151"/>
        <v>192</v>
      </c>
      <c r="P325" s="141">
        <f t="shared" si="152"/>
        <v>57.600000000000009</v>
      </c>
    </row>
    <row r="326" spans="1:16" ht="15.75" thickBot="1" x14ac:dyDescent="0.3">
      <c r="A326" s="18" t="s">
        <v>316</v>
      </c>
      <c r="B326" s="16">
        <v>40</v>
      </c>
      <c r="C326" s="265">
        <v>8</v>
      </c>
      <c r="D326" s="265">
        <v>30</v>
      </c>
      <c r="E326" s="265">
        <v>8</v>
      </c>
      <c r="F326" s="265">
        <v>30</v>
      </c>
      <c r="G326" s="265"/>
      <c r="H326" s="265"/>
      <c r="I326" s="265"/>
      <c r="J326" s="265"/>
      <c r="K326" s="374"/>
      <c r="L326" s="146">
        <f>SUM(D326/B326,F326/B326,H326/B326,J326/B326)/3</f>
        <v>0.5</v>
      </c>
      <c r="M326" s="361"/>
      <c r="N326" s="140">
        <f t="shared" si="150"/>
        <v>16</v>
      </c>
      <c r="O326" s="140">
        <f t="shared" si="151"/>
        <v>480</v>
      </c>
      <c r="P326" s="141">
        <f t="shared" si="152"/>
        <v>240</v>
      </c>
    </row>
    <row r="327" spans="1:16" ht="15.75" thickBot="1" x14ac:dyDescent="0.3">
      <c r="A327" s="18" t="s">
        <v>20</v>
      </c>
      <c r="B327" s="16">
        <v>85</v>
      </c>
      <c r="C327" s="265">
        <v>8</v>
      </c>
      <c r="D327" s="265">
        <v>50</v>
      </c>
      <c r="E327" s="265">
        <v>6</v>
      </c>
      <c r="F327" s="265">
        <v>70</v>
      </c>
      <c r="G327" s="265">
        <v>6</v>
      </c>
      <c r="H327" s="265">
        <v>70</v>
      </c>
      <c r="I327" s="265"/>
      <c r="J327" s="265"/>
      <c r="K327" s="374"/>
      <c r="L327" s="146">
        <f>SUM(D327/B327,F327/B327,H327/B327,J327/B327)/3</f>
        <v>0.74509803921568629</v>
      </c>
      <c r="M327" s="361"/>
      <c r="N327" s="140">
        <f t="shared" si="150"/>
        <v>20</v>
      </c>
      <c r="O327" s="140">
        <f t="shared" si="151"/>
        <v>1240</v>
      </c>
      <c r="P327" s="141">
        <f t="shared" si="152"/>
        <v>923.92156862745105</v>
      </c>
    </row>
    <row r="328" spans="1:16" ht="15.75" thickBot="1" x14ac:dyDescent="0.3">
      <c r="A328" s="18" t="s">
        <v>239</v>
      </c>
      <c r="B328" s="16"/>
      <c r="C328" s="265"/>
      <c r="D328" s="265"/>
      <c r="E328" s="265"/>
      <c r="F328" s="265"/>
      <c r="G328" s="265"/>
      <c r="H328" s="265"/>
      <c r="I328" s="265"/>
      <c r="J328" s="265"/>
      <c r="K328" s="374"/>
      <c r="L328" s="146"/>
      <c r="M328" s="361"/>
      <c r="N328" s="140">
        <f t="shared" si="150"/>
        <v>0</v>
      </c>
      <c r="O328" s="140">
        <f t="shared" si="151"/>
        <v>0</v>
      </c>
      <c r="P328" s="141">
        <v>300</v>
      </c>
    </row>
    <row r="329" spans="1:16" ht="15.75" thickBot="1" x14ac:dyDescent="0.3">
      <c r="A329" s="18" t="s">
        <v>134</v>
      </c>
      <c r="B329" s="16"/>
      <c r="C329" s="265"/>
      <c r="D329" s="265"/>
      <c r="E329" s="265"/>
      <c r="F329" s="265"/>
      <c r="G329" s="265"/>
      <c r="H329" s="265"/>
      <c r="I329" s="265"/>
      <c r="J329" s="265"/>
      <c r="K329" s="374"/>
      <c r="L329" s="146"/>
      <c r="M329" s="361"/>
      <c r="N329" s="140"/>
      <c r="O329" s="140"/>
      <c r="P329" s="141">
        <v>300</v>
      </c>
    </row>
    <row r="330" spans="1:16" ht="15.75" thickBot="1" x14ac:dyDescent="0.3">
      <c r="A330" s="142" t="s">
        <v>6</v>
      </c>
      <c r="B330" s="143"/>
      <c r="C330" s="147">
        <f t="shared" ref="C330:J330" si="153">SUM(C323:C329)</f>
        <v>36</v>
      </c>
      <c r="D330" s="147">
        <f t="shared" si="153"/>
        <v>168</v>
      </c>
      <c r="E330" s="147">
        <f t="shared" si="153"/>
        <v>33</v>
      </c>
      <c r="F330" s="147">
        <f t="shared" si="153"/>
        <v>208</v>
      </c>
      <c r="G330" s="147">
        <f t="shared" si="153"/>
        <v>25</v>
      </c>
      <c r="H330" s="147">
        <f t="shared" si="153"/>
        <v>178</v>
      </c>
      <c r="I330" s="147">
        <f t="shared" si="153"/>
        <v>0</v>
      </c>
      <c r="J330" s="147">
        <f t="shared" si="153"/>
        <v>0</v>
      </c>
      <c r="K330" s="374"/>
      <c r="L330" s="148">
        <f>AVERAGE(L323:L329)</f>
        <v>0.62013071895424843</v>
      </c>
      <c r="M330" s="361"/>
      <c r="N330" s="147">
        <f>SUM(N323:N329)</f>
        <v>94</v>
      </c>
      <c r="O330" s="70">
        <f>SUM(O323:O329)</f>
        <v>3512</v>
      </c>
      <c r="P330" s="145">
        <f>SUM(P323:P329)</f>
        <v>3093.7437908496731</v>
      </c>
    </row>
    <row r="332" spans="1:16" ht="15.75" x14ac:dyDescent="0.25">
      <c r="A332" s="304" t="s">
        <v>169</v>
      </c>
      <c r="B332" s="305"/>
      <c r="C332" s="357">
        <f>SUM(P289,P330)</f>
        <v>6687.4875816993463</v>
      </c>
      <c r="D332" s="356"/>
    </row>
    <row r="333" spans="1:16" ht="15.75" x14ac:dyDescent="0.25">
      <c r="A333" s="304" t="s">
        <v>111</v>
      </c>
      <c r="B333" s="305"/>
      <c r="C333" s="357">
        <f>SUM(P277,P297,P308,P317)</f>
        <v>13107</v>
      </c>
      <c r="D333" s="356"/>
    </row>
    <row r="334" spans="1:16" ht="15.75" x14ac:dyDescent="0.25">
      <c r="A334" s="306" t="s">
        <v>112</v>
      </c>
      <c r="B334" s="307"/>
      <c r="C334" s="355">
        <f>SUM(C332,C333)</f>
        <v>19794.487581699344</v>
      </c>
      <c r="D334" s="356"/>
    </row>
    <row r="336" spans="1:16" ht="21" x14ac:dyDescent="0.35">
      <c r="A336" s="303" t="s">
        <v>317</v>
      </c>
      <c r="B336" s="337"/>
      <c r="C336" s="337"/>
      <c r="D336" s="337"/>
      <c r="E336" s="337"/>
      <c r="F336" s="337"/>
      <c r="G336" s="337"/>
      <c r="H336" s="337"/>
      <c r="I336" s="75"/>
      <c r="J336" s="76" t="s">
        <v>115</v>
      </c>
      <c r="K336" s="75"/>
      <c r="L336" s="335" t="s">
        <v>308</v>
      </c>
      <c r="M336" s="336"/>
      <c r="N336" s="336"/>
      <c r="O336" s="336"/>
      <c r="P336" s="336"/>
    </row>
    <row r="338" spans="1:16" ht="15.75" thickBot="1" x14ac:dyDescent="0.3"/>
    <row r="339" spans="1:16" ht="15.75" thickBot="1" x14ac:dyDescent="0.3">
      <c r="A339" s="275" t="s">
        <v>322</v>
      </c>
      <c r="B339" s="277"/>
      <c r="C339" s="281" t="s">
        <v>1</v>
      </c>
      <c r="D339" s="282"/>
      <c r="E339" s="281" t="s">
        <v>2</v>
      </c>
      <c r="F339" s="282"/>
      <c r="G339" s="281" t="s">
        <v>3</v>
      </c>
      <c r="H339" s="282"/>
      <c r="I339" s="281" t="s">
        <v>4</v>
      </c>
      <c r="J339" s="283"/>
      <c r="K339" s="294"/>
      <c r="L339" s="294"/>
      <c r="M339" s="294"/>
      <c r="N339" s="286"/>
      <c r="O339" s="286"/>
      <c r="P339" s="65"/>
    </row>
    <row r="340" spans="1:16" ht="15.75" thickBot="1" x14ac:dyDescent="0.3">
      <c r="A340" s="276"/>
      <c r="B340" s="278"/>
      <c r="C340" s="193" t="s">
        <v>8</v>
      </c>
      <c r="D340" s="3" t="s">
        <v>12</v>
      </c>
      <c r="E340" s="3" t="s">
        <v>8</v>
      </c>
      <c r="F340" s="3" t="s">
        <v>12</v>
      </c>
      <c r="G340" s="3" t="s">
        <v>8</v>
      </c>
      <c r="H340" s="3" t="s">
        <v>12</v>
      </c>
      <c r="I340" s="3" t="s">
        <v>8</v>
      </c>
      <c r="J340" s="3" t="s">
        <v>12</v>
      </c>
      <c r="K340" s="295"/>
      <c r="L340" s="296"/>
      <c r="M340" s="297"/>
      <c r="N340" s="4"/>
      <c r="O340" s="28"/>
      <c r="P340" s="66"/>
    </row>
    <row r="341" spans="1:16" ht="15.75" thickBot="1" x14ac:dyDescent="0.3">
      <c r="A341" s="17"/>
      <c r="B341" s="278"/>
      <c r="C341" s="193"/>
      <c r="D341" s="3"/>
      <c r="E341" s="3"/>
      <c r="F341" s="3"/>
      <c r="G341" s="3"/>
      <c r="H341" s="3"/>
      <c r="I341" s="3"/>
      <c r="J341" s="3"/>
      <c r="K341" s="291"/>
      <c r="L341" s="3"/>
      <c r="M341" s="272"/>
      <c r="N341" s="4"/>
      <c r="O341" s="28"/>
      <c r="P341" s="66"/>
    </row>
    <row r="342" spans="1:16" ht="15.75" thickBot="1" x14ac:dyDescent="0.3">
      <c r="A342" s="17"/>
      <c r="B342" s="278"/>
      <c r="C342" s="387" t="s">
        <v>318</v>
      </c>
      <c r="D342" s="388"/>
      <c r="E342" s="388"/>
      <c r="F342" s="388"/>
      <c r="G342" s="388"/>
      <c r="H342" s="388"/>
      <c r="I342" s="388"/>
      <c r="J342" s="389"/>
      <c r="K342" s="292"/>
      <c r="L342" s="3"/>
      <c r="M342" s="273"/>
      <c r="N342" s="4"/>
      <c r="O342" s="28"/>
      <c r="P342" s="66"/>
    </row>
    <row r="343" spans="1:16" ht="15.75" thickBot="1" x14ac:dyDescent="0.3">
      <c r="A343" s="17"/>
      <c r="B343" s="278"/>
      <c r="C343" s="390"/>
      <c r="D343" s="391"/>
      <c r="E343" s="391"/>
      <c r="F343" s="391"/>
      <c r="G343" s="391"/>
      <c r="H343" s="391"/>
      <c r="I343" s="391"/>
      <c r="J343" s="392"/>
      <c r="K343" s="292"/>
      <c r="L343" s="3"/>
      <c r="M343" s="273"/>
      <c r="N343" s="4"/>
      <c r="O343" s="28"/>
      <c r="P343" s="66"/>
    </row>
    <row r="344" spans="1:16" ht="15.75" thickBot="1" x14ac:dyDescent="0.3">
      <c r="A344" s="17"/>
      <c r="B344" s="278"/>
      <c r="C344" s="193"/>
      <c r="D344" s="89"/>
      <c r="E344" s="3"/>
      <c r="F344" s="89"/>
      <c r="G344" s="3"/>
      <c r="H344" s="89"/>
      <c r="I344" s="3"/>
      <c r="J344" s="89"/>
      <c r="K344" s="292"/>
      <c r="L344" s="3"/>
      <c r="M344" s="273"/>
      <c r="N344" s="4"/>
      <c r="O344" s="28"/>
      <c r="P344" s="66"/>
    </row>
    <row r="345" spans="1:16" ht="16.5" thickBot="1" x14ac:dyDescent="0.3">
      <c r="A345" s="17"/>
      <c r="B345" s="279"/>
      <c r="C345" s="384" t="s">
        <v>323</v>
      </c>
      <c r="D345" s="385"/>
      <c r="E345" s="385"/>
      <c r="F345" s="385"/>
      <c r="G345" s="385"/>
      <c r="H345" s="385"/>
      <c r="I345" s="385"/>
      <c r="J345" s="386"/>
      <c r="K345" s="292"/>
      <c r="L345" s="3"/>
      <c r="M345" s="273"/>
      <c r="N345" s="19"/>
      <c r="O345" s="29"/>
      <c r="P345" s="66"/>
    </row>
    <row r="346" spans="1:16" ht="15.75" thickBot="1" x14ac:dyDescent="0.3">
      <c r="A346" s="69" t="s">
        <v>6</v>
      </c>
      <c r="B346" s="8"/>
      <c r="C346" s="70">
        <f t="shared" ref="C346" si="154">SUM(C339:C345)</f>
        <v>0</v>
      </c>
      <c r="D346" s="70">
        <f t="shared" ref="D346" si="155">SUM(D339:D345)</f>
        <v>0</v>
      </c>
      <c r="E346" s="70">
        <f t="shared" ref="E346" si="156">SUM(E339:E345)</f>
        <v>0</v>
      </c>
      <c r="F346" s="70">
        <f t="shared" ref="F346" si="157">SUM(F339:F345)</f>
        <v>0</v>
      </c>
      <c r="G346" s="70">
        <f t="shared" ref="G346" si="158">SUM(G339:G345)</f>
        <v>0</v>
      </c>
      <c r="H346" s="70">
        <f t="shared" ref="H346" si="159">SUM(H339:H345)</f>
        <v>0</v>
      </c>
      <c r="I346" s="70">
        <f t="shared" ref="I346" si="160">SUM(I339:I345)</f>
        <v>0</v>
      </c>
      <c r="J346" s="87">
        <f t="shared" ref="J346" si="161">SUM(J339:J345)</f>
        <v>0</v>
      </c>
      <c r="K346" s="338"/>
      <c r="L346" s="85"/>
      <c r="M346" s="274"/>
      <c r="N346" s="70"/>
      <c r="O346" s="72"/>
      <c r="P346" s="67"/>
    </row>
  </sheetData>
  <mergeCells count="359">
    <mergeCell ref="K230:K235"/>
    <mergeCell ref="M230:M235"/>
    <mergeCell ref="K222:M222"/>
    <mergeCell ref="M223:M226"/>
    <mergeCell ref="K210:M210"/>
    <mergeCell ref="K229:M229"/>
    <mergeCell ref="G210:H210"/>
    <mergeCell ref="I210:J210"/>
    <mergeCell ref="A199:A200"/>
    <mergeCell ref="B199:B200"/>
    <mergeCell ref="C199:D199"/>
    <mergeCell ref="E199:F199"/>
    <mergeCell ref="G199:H199"/>
    <mergeCell ref="I199:J199"/>
    <mergeCell ref="K199:M199"/>
    <mergeCell ref="A228:A229"/>
    <mergeCell ref="B228:B229"/>
    <mergeCell ref="C228:D228"/>
    <mergeCell ref="E228:F228"/>
    <mergeCell ref="G228:H228"/>
    <mergeCell ref="I228:J228"/>
    <mergeCell ref="K228:M228"/>
    <mergeCell ref="N210:O210"/>
    <mergeCell ref="K211:M211"/>
    <mergeCell ref="K212:K219"/>
    <mergeCell ref="M212:M219"/>
    <mergeCell ref="N228:O228"/>
    <mergeCell ref="A196:H196"/>
    <mergeCell ref="L196:P196"/>
    <mergeCell ref="N221:O221"/>
    <mergeCell ref="K201:K207"/>
    <mergeCell ref="M201:M207"/>
    <mergeCell ref="N199:O199"/>
    <mergeCell ref="K200:M200"/>
    <mergeCell ref="K223:K226"/>
    <mergeCell ref="A221:A222"/>
    <mergeCell ref="B221:B225"/>
    <mergeCell ref="K221:M221"/>
    <mergeCell ref="C221:D221"/>
    <mergeCell ref="E221:F221"/>
    <mergeCell ref="G221:H221"/>
    <mergeCell ref="I221:J221"/>
    <mergeCell ref="A210:A211"/>
    <mergeCell ref="B210:B211"/>
    <mergeCell ref="C210:D210"/>
    <mergeCell ref="E210:F210"/>
    <mergeCell ref="K160:K165"/>
    <mergeCell ref="M160:M165"/>
    <mergeCell ref="N158:O158"/>
    <mergeCell ref="K159:M159"/>
    <mergeCell ref="K178:M178"/>
    <mergeCell ref="A178:A179"/>
    <mergeCell ref="B178:B179"/>
    <mergeCell ref="C178:D178"/>
    <mergeCell ref="E178:F178"/>
    <mergeCell ref="G178:H178"/>
    <mergeCell ref="I178:J178"/>
    <mergeCell ref="N178:O178"/>
    <mergeCell ref="K179:M179"/>
    <mergeCell ref="N168:O168"/>
    <mergeCell ref="K169:M169"/>
    <mergeCell ref="K170:K175"/>
    <mergeCell ref="M170:M175"/>
    <mergeCell ref="E172:J172"/>
    <mergeCell ref="E173:J173"/>
    <mergeCell ref="A192:B192"/>
    <mergeCell ref="C192:D192"/>
    <mergeCell ref="A193:B193"/>
    <mergeCell ref="C193:D193"/>
    <mergeCell ref="G72:H72"/>
    <mergeCell ref="I72:J72"/>
    <mergeCell ref="K72:M72"/>
    <mergeCell ref="K168:M168"/>
    <mergeCell ref="E98:F98"/>
    <mergeCell ref="G98:H98"/>
    <mergeCell ref="I98:J98"/>
    <mergeCell ref="K98:M98"/>
    <mergeCell ref="K138:M138"/>
    <mergeCell ref="K139:K147"/>
    <mergeCell ref="M139:M147"/>
    <mergeCell ref="B115:P115"/>
    <mergeCell ref="A118:B118"/>
    <mergeCell ref="C118:D118"/>
    <mergeCell ref="A119:B119"/>
    <mergeCell ref="A120:B120"/>
    <mergeCell ref="C120:D120"/>
    <mergeCell ref="E137:F137"/>
    <mergeCell ref="C119:D119"/>
    <mergeCell ref="A158:A159"/>
    <mergeCell ref="B104:P104"/>
    <mergeCell ref="I84:J84"/>
    <mergeCell ref="K84:M84"/>
    <mergeCell ref="N84:O84"/>
    <mergeCell ref="A98:A99"/>
    <mergeCell ref="B98:B102"/>
    <mergeCell ref="C98:D98"/>
    <mergeCell ref="A191:B191"/>
    <mergeCell ref="C191:D191"/>
    <mergeCell ref="B158:B159"/>
    <mergeCell ref="C158:D158"/>
    <mergeCell ref="E158:F158"/>
    <mergeCell ref="G158:H158"/>
    <mergeCell ref="I158:J158"/>
    <mergeCell ref="K158:M158"/>
    <mergeCell ref="C170:J170"/>
    <mergeCell ref="G137:H137"/>
    <mergeCell ref="I137:J137"/>
    <mergeCell ref="A168:A169"/>
    <mergeCell ref="B168:B169"/>
    <mergeCell ref="C168:D168"/>
    <mergeCell ref="E168:F168"/>
    <mergeCell ref="G168:H168"/>
    <mergeCell ref="I168:J168"/>
    <mergeCell ref="K127:K134"/>
    <mergeCell ref="M127:M134"/>
    <mergeCell ref="A123:H123"/>
    <mergeCell ref="L123:P123"/>
    <mergeCell ref="A125:A126"/>
    <mergeCell ref="B125:B126"/>
    <mergeCell ref="C125:D125"/>
    <mergeCell ref="E125:F125"/>
    <mergeCell ref="G125:H125"/>
    <mergeCell ref="I125:J125"/>
    <mergeCell ref="K125:M125"/>
    <mergeCell ref="N125:O125"/>
    <mergeCell ref="K126:M126"/>
    <mergeCell ref="N56:O56"/>
    <mergeCell ref="K57:M57"/>
    <mergeCell ref="B82:P82"/>
    <mergeCell ref="A69:B69"/>
    <mergeCell ref="C69:D69"/>
    <mergeCell ref="K56:M56"/>
    <mergeCell ref="K58:K64"/>
    <mergeCell ref="M58:M64"/>
    <mergeCell ref="A67:B67"/>
    <mergeCell ref="C67:D67"/>
    <mergeCell ref="A68:B68"/>
    <mergeCell ref="C68:D68"/>
    <mergeCell ref="A71:H71"/>
    <mergeCell ref="L71:P71"/>
    <mergeCell ref="A72:A73"/>
    <mergeCell ref="B72:B80"/>
    <mergeCell ref="C72:D72"/>
    <mergeCell ref="E72:F72"/>
    <mergeCell ref="N72:O72"/>
    <mergeCell ref="K73:M73"/>
    <mergeCell ref="K74:K81"/>
    <mergeCell ref="M74:M81"/>
    <mergeCell ref="K46:K52"/>
    <mergeCell ref="M46:M52"/>
    <mergeCell ref="B44:B51"/>
    <mergeCell ref="C44:D44"/>
    <mergeCell ref="E44:F44"/>
    <mergeCell ref="G44:H44"/>
    <mergeCell ref="A56:A57"/>
    <mergeCell ref="B56:B57"/>
    <mergeCell ref="C56:D56"/>
    <mergeCell ref="E56:F56"/>
    <mergeCell ref="G56:H56"/>
    <mergeCell ref="I56:J56"/>
    <mergeCell ref="I44:J44"/>
    <mergeCell ref="K33:M33"/>
    <mergeCell ref="A44:A45"/>
    <mergeCell ref="N33:O33"/>
    <mergeCell ref="K34:M34"/>
    <mergeCell ref="K35:K40"/>
    <mergeCell ref="M35:M40"/>
    <mergeCell ref="B41:P41"/>
    <mergeCell ref="K44:M44"/>
    <mergeCell ref="N44:O44"/>
    <mergeCell ref="K45:M45"/>
    <mergeCell ref="K17:M17"/>
    <mergeCell ref="K18:K30"/>
    <mergeCell ref="M18:M30"/>
    <mergeCell ref="A33:A34"/>
    <mergeCell ref="B33:B39"/>
    <mergeCell ref="C33:D33"/>
    <mergeCell ref="E33:F33"/>
    <mergeCell ref="G33:H33"/>
    <mergeCell ref="I33:J33"/>
    <mergeCell ref="K99:M99"/>
    <mergeCell ref="K100:K103"/>
    <mergeCell ref="M100:M103"/>
    <mergeCell ref="A3:H3"/>
    <mergeCell ref="L3:P3"/>
    <mergeCell ref="A5:A6"/>
    <mergeCell ref="B5:B12"/>
    <mergeCell ref="C5:D5"/>
    <mergeCell ref="E5:F5"/>
    <mergeCell ref="G5:H5"/>
    <mergeCell ref="I5:J5"/>
    <mergeCell ref="K5:M5"/>
    <mergeCell ref="N5:O5"/>
    <mergeCell ref="K6:M6"/>
    <mergeCell ref="K7:K13"/>
    <mergeCell ref="M7:M13"/>
    <mergeCell ref="A16:A17"/>
    <mergeCell ref="B16:B17"/>
    <mergeCell ref="C16:D16"/>
    <mergeCell ref="E16:F16"/>
    <mergeCell ref="G16:H16"/>
    <mergeCell ref="I16:J16"/>
    <mergeCell ref="K16:M16"/>
    <mergeCell ref="N16:O16"/>
    <mergeCell ref="K85:M85"/>
    <mergeCell ref="K86:K95"/>
    <mergeCell ref="M86:M95"/>
    <mergeCell ref="A84:A85"/>
    <mergeCell ref="B84:B85"/>
    <mergeCell ref="C84:D84"/>
    <mergeCell ref="E84:F84"/>
    <mergeCell ref="G84:H84"/>
    <mergeCell ref="N98:O98"/>
    <mergeCell ref="N150:O150"/>
    <mergeCell ref="K151:M151"/>
    <mergeCell ref="K152:K156"/>
    <mergeCell ref="M152:M156"/>
    <mergeCell ref="A107:A108"/>
    <mergeCell ref="B107:B113"/>
    <mergeCell ref="C107:J107"/>
    <mergeCell ref="K107:M107"/>
    <mergeCell ref="N107:O107"/>
    <mergeCell ref="K108:M108"/>
    <mergeCell ref="K109:K114"/>
    <mergeCell ref="M109:M114"/>
    <mergeCell ref="K137:M137"/>
    <mergeCell ref="A137:A138"/>
    <mergeCell ref="B137:B138"/>
    <mergeCell ref="C137:D137"/>
    <mergeCell ref="A150:A151"/>
    <mergeCell ref="B150:B155"/>
    <mergeCell ref="C150:D150"/>
    <mergeCell ref="E150:F150"/>
    <mergeCell ref="G150:H150"/>
    <mergeCell ref="I150:J150"/>
    <mergeCell ref="K150:M150"/>
    <mergeCell ref="N137:O137"/>
    <mergeCell ref="B239:B244"/>
    <mergeCell ref="A266:H266"/>
    <mergeCell ref="L266:P266"/>
    <mergeCell ref="A269:A270"/>
    <mergeCell ref="B269:B276"/>
    <mergeCell ref="C269:D269"/>
    <mergeCell ref="E269:F269"/>
    <mergeCell ref="G269:H269"/>
    <mergeCell ref="I269:J269"/>
    <mergeCell ref="K269:M269"/>
    <mergeCell ref="N269:O269"/>
    <mergeCell ref="K270:M270"/>
    <mergeCell ref="K271:K277"/>
    <mergeCell ref="M271:M277"/>
    <mergeCell ref="N239:O239"/>
    <mergeCell ref="A261:B261"/>
    <mergeCell ref="C261:D261"/>
    <mergeCell ref="K241:K245"/>
    <mergeCell ref="M241:M245"/>
    <mergeCell ref="A260:B260"/>
    <mergeCell ref="C260:D260"/>
    <mergeCell ref="N292:O292"/>
    <mergeCell ref="K293:M293"/>
    <mergeCell ref="K294:K297"/>
    <mergeCell ref="M294:M297"/>
    <mergeCell ref="N279:O279"/>
    <mergeCell ref="K280:M280"/>
    <mergeCell ref="K281:K289"/>
    <mergeCell ref="M281:M289"/>
    <mergeCell ref="K240:M240"/>
    <mergeCell ref="K323:K330"/>
    <mergeCell ref="M323:M330"/>
    <mergeCell ref="A332:B332"/>
    <mergeCell ref="C332:D332"/>
    <mergeCell ref="C342:J343"/>
    <mergeCell ref="A292:A293"/>
    <mergeCell ref="B292:B296"/>
    <mergeCell ref="C292:D292"/>
    <mergeCell ref="E292:F292"/>
    <mergeCell ref="G292:H292"/>
    <mergeCell ref="I292:J292"/>
    <mergeCell ref="K292:M292"/>
    <mergeCell ref="B298:P298"/>
    <mergeCell ref="A301:A302"/>
    <mergeCell ref="B301:B307"/>
    <mergeCell ref="C301:D301"/>
    <mergeCell ref="E301:F301"/>
    <mergeCell ref="G301:H301"/>
    <mergeCell ref="I301:J301"/>
    <mergeCell ref="K301:M301"/>
    <mergeCell ref="N301:O301"/>
    <mergeCell ref="K302:M302"/>
    <mergeCell ref="K303:K308"/>
    <mergeCell ref="M303:M308"/>
    <mergeCell ref="E239:F239"/>
    <mergeCell ref="G239:H239"/>
    <mergeCell ref="I239:J239"/>
    <mergeCell ref="K239:M239"/>
    <mergeCell ref="C345:J345"/>
    <mergeCell ref="N321:O321"/>
    <mergeCell ref="K322:M322"/>
    <mergeCell ref="A333:B333"/>
    <mergeCell ref="C333:D333"/>
    <mergeCell ref="A334:B334"/>
    <mergeCell ref="C334:D334"/>
    <mergeCell ref="A336:H336"/>
    <mergeCell ref="L336:P336"/>
    <mergeCell ref="A339:A340"/>
    <mergeCell ref="B339:B345"/>
    <mergeCell ref="C339:D339"/>
    <mergeCell ref="E339:F339"/>
    <mergeCell ref="G339:H339"/>
    <mergeCell ref="I339:J339"/>
    <mergeCell ref="K339:M339"/>
    <mergeCell ref="N339:O339"/>
    <mergeCell ref="K340:M340"/>
    <mergeCell ref="K341:K346"/>
    <mergeCell ref="M341:M346"/>
    <mergeCell ref="K250:K257"/>
    <mergeCell ref="M250:M257"/>
    <mergeCell ref="C242:J242"/>
    <mergeCell ref="C243:J243"/>
    <mergeCell ref="K180:K188"/>
    <mergeCell ref="M180:M188"/>
    <mergeCell ref="A321:A322"/>
    <mergeCell ref="B321:B322"/>
    <mergeCell ref="C321:D321"/>
    <mergeCell ref="E321:F321"/>
    <mergeCell ref="G321:H321"/>
    <mergeCell ref="I321:J321"/>
    <mergeCell ref="K321:M321"/>
    <mergeCell ref="A279:A280"/>
    <mergeCell ref="A262:B262"/>
    <mergeCell ref="C262:D262"/>
    <mergeCell ref="B279:B280"/>
    <mergeCell ref="C279:D279"/>
    <mergeCell ref="E279:F279"/>
    <mergeCell ref="G279:H279"/>
    <mergeCell ref="I279:J279"/>
    <mergeCell ref="K279:M279"/>
    <mergeCell ref="A239:A240"/>
    <mergeCell ref="C239:D239"/>
    <mergeCell ref="K248:M248"/>
    <mergeCell ref="A248:A249"/>
    <mergeCell ref="B248:B249"/>
    <mergeCell ref="C248:D248"/>
    <mergeCell ref="E248:F248"/>
    <mergeCell ref="G248:H248"/>
    <mergeCell ref="I248:J248"/>
    <mergeCell ref="N248:O248"/>
    <mergeCell ref="K249:M249"/>
    <mergeCell ref="A310:A311"/>
    <mergeCell ref="B310:B316"/>
    <mergeCell ref="C310:D310"/>
    <mergeCell ref="E310:F310"/>
    <mergeCell ref="G310:H310"/>
    <mergeCell ref="I310:J310"/>
    <mergeCell ref="K310:M310"/>
    <mergeCell ref="N310:O310"/>
    <mergeCell ref="K311:M311"/>
    <mergeCell ref="K312:K317"/>
    <mergeCell ref="M312:M317"/>
  </mergeCells>
  <pageMargins left="0.7" right="0.7" top="0.75" bottom="0.75" header="0.3" footer="0.3"/>
  <pageSetup paperSize="9" orientation="landscape" r:id="rId1"/>
  <rowBreaks count="5" manualBreakCount="5">
    <brk id="14" max="16383" man="1"/>
    <brk id="42" max="16383" man="1"/>
    <brk id="69" max="16383" man="1"/>
    <brk id="134" max="16383" man="1"/>
    <brk id="19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5:L127"/>
  <sheetViews>
    <sheetView tabSelected="1" topLeftCell="A102" workbookViewId="0">
      <selection activeCell="N126" sqref="N126"/>
    </sheetView>
  </sheetViews>
  <sheetFormatPr defaultRowHeight="15" x14ac:dyDescent="0.25"/>
  <sheetData>
    <row r="25" spans="3:11" ht="15.75" thickBot="1" x14ac:dyDescent="0.3"/>
    <row r="26" spans="3:11" ht="15.75" thickBot="1" x14ac:dyDescent="0.3">
      <c r="C26" s="420"/>
      <c r="D26" s="421"/>
      <c r="E26" s="422"/>
      <c r="F26" s="101" t="s">
        <v>51</v>
      </c>
      <c r="G26" s="101" t="s">
        <v>56</v>
      </c>
      <c r="H26" s="101" t="s">
        <v>52</v>
      </c>
      <c r="I26" s="101" t="s">
        <v>53</v>
      </c>
      <c r="J26" s="21"/>
      <c r="K26" s="21"/>
    </row>
    <row r="27" spans="3:11" ht="15.75" thickBot="1" x14ac:dyDescent="0.3">
      <c r="C27" s="426" t="s">
        <v>89</v>
      </c>
      <c r="D27" s="421"/>
      <c r="E27" s="422"/>
      <c r="F27" s="106">
        <f>General!C69</f>
        <v>8702.8544053985242</v>
      </c>
      <c r="G27" s="106">
        <f>General!C167</f>
        <v>20103.923251993103</v>
      </c>
      <c r="H27" s="102">
        <f>General!C261</f>
        <v>25122.998438816088</v>
      </c>
      <c r="I27" s="102">
        <f>General!C332</f>
        <v>10478.321568627449</v>
      </c>
      <c r="J27" s="21"/>
      <c r="K27" s="21"/>
    </row>
    <row r="28" spans="3:11" ht="15.75" thickBot="1" x14ac:dyDescent="0.3">
      <c r="C28" s="427" t="s">
        <v>90</v>
      </c>
      <c r="D28" s="427"/>
      <c r="E28" s="427"/>
      <c r="F28" s="106">
        <f>General!C70</f>
        <v>9607</v>
      </c>
      <c r="G28" s="106">
        <f>General!C168</f>
        <v>15796.5</v>
      </c>
      <c r="H28" s="102">
        <f>General!C262</f>
        <v>11107</v>
      </c>
      <c r="I28" s="102">
        <f>General!C333</f>
        <v>16462</v>
      </c>
    </row>
    <row r="29" spans="3:11" ht="15.75" thickBot="1" x14ac:dyDescent="0.3">
      <c r="C29" s="427" t="s">
        <v>50</v>
      </c>
      <c r="D29" s="427"/>
      <c r="E29" s="427"/>
      <c r="F29" s="125">
        <f>General!C71</f>
        <v>18309.854405398524</v>
      </c>
      <c r="G29" s="125">
        <f>General!C169</f>
        <v>35900.423251993103</v>
      </c>
      <c r="H29" s="126">
        <f>General!C263</f>
        <v>36229.998438816088</v>
      </c>
      <c r="I29" s="126">
        <f>General!C334</f>
        <v>26940.321568627449</v>
      </c>
    </row>
    <row r="30" spans="3:11" x14ac:dyDescent="0.25">
      <c r="C30" s="103"/>
      <c r="D30" s="103"/>
      <c r="E30" s="103"/>
      <c r="F30" s="104"/>
      <c r="G30" s="104"/>
      <c r="H30" s="105"/>
      <c r="I30" s="21"/>
    </row>
    <row r="31" spans="3:11" x14ac:dyDescent="0.25">
      <c r="C31" s="103"/>
      <c r="D31" s="103"/>
      <c r="E31" s="103"/>
      <c r="F31" s="104"/>
      <c r="G31" s="104"/>
      <c r="H31" s="105"/>
      <c r="I31" s="21"/>
    </row>
    <row r="52" spans="3:11" ht="15.75" thickBot="1" x14ac:dyDescent="0.3"/>
    <row r="53" spans="3:11" ht="15.75" thickBot="1" x14ac:dyDescent="0.3">
      <c r="J53" s="101" t="s">
        <v>54</v>
      </c>
      <c r="K53" s="101" t="s">
        <v>55</v>
      </c>
    </row>
    <row r="54" spans="3:11" ht="15.75" thickBot="1" x14ac:dyDescent="0.3">
      <c r="J54" s="137" t="e">
        <f>Speciális!#REF!</f>
        <v>#REF!</v>
      </c>
      <c r="K54" s="137" t="e">
        <f>Speciális!#REF!</f>
        <v>#REF!</v>
      </c>
    </row>
    <row r="55" spans="3:11" x14ac:dyDescent="0.25">
      <c r="J55" s="251" t="e">
        <f>Speciális!#REF!</f>
        <v>#REF!</v>
      </c>
      <c r="K55" s="251" t="e">
        <f>Speciális!#REF!</f>
        <v>#REF!</v>
      </c>
    </row>
    <row r="56" spans="3:11" ht="15.75" thickBot="1" x14ac:dyDescent="0.3">
      <c r="J56" s="252"/>
      <c r="K56" s="252"/>
    </row>
    <row r="57" spans="3:11" ht="15.75" thickBot="1" x14ac:dyDescent="0.3">
      <c r="C57" s="420"/>
      <c r="D57" s="421"/>
      <c r="E57" s="422"/>
      <c r="F57" s="101" t="s">
        <v>51</v>
      </c>
      <c r="G57" s="101" t="s">
        <v>56</v>
      </c>
      <c r="H57" s="101" t="s">
        <v>52</v>
      </c>
      <c r="I57" s="101"/>
    </row>
    <row r="58" spans="3:11" ht="15.75" thickBot="1" x14ac:dyDescent="0.3">
      <c r="C58" s="423" t="s">
        <v>106</v>
      </c>
      <c r="D58" s="424"/>
      <c r="E58" s="425"/>
      <c r="F58" s="136">
        <f>Speciális!C62</f>
        <v>3932.1012477718359</v>
      </c>
      <c r="G58" s="136">
        <f>Speciális!C125</f>
        <v>4735.1351158645275</v>
      </c>
      <c r="H58" s="136">
        <f>Speciális!C187</f>
        <v>15910.56415545239</v>
      </c>
      <c r="I58" s="137"/>
    </row>
    <row r="59" spans="3:11" ht="15.75" thickBot="1" x14ac:dyDescent="0.3">
      <c r="C59" s="423" t="s">
        <v>107</v>
      </c>
      <c r="D59" s="424"/>
      <c r="E59" s="425"/>
      <c r="F59" s="136">
        <f>Speciális!C63</f>
        <v>13598</v>
      </c>
      <c r="G59" s="136">
        <f>Speciális!C126</f>
        <v>15062.5</v>
      </c>
      <c r="H59" s="136">
        <f>Speciális!C188</f>
        <v>21498.5</v>
      </c>
      <c r="I59" s="137"/>
    </row>
    <row r="60" spans="3:11" ht="15.75" thickBot="1" x14ac:dyDescent="0.3">
      <c r="C60" s="423" t="s">
        <v>50</v>
      </c>
      <c r="D60" s="424"/>
      <c r="E60" s="425"/>
      <c r="F60" s="125">
        <f>Speciális!C64</f>
        <v>17530.101247771836</v>
      </c>
      <c r="G60" s="135">
        <f>Speciális!C127</f>
        <v>19797.635115864527</v>
      </c>
      <c r="H60" s="135">
        <f>Speciális!C189</f>
        <v>37409.06415545239</v>
      </c>
      <c r="I60" s="138"/>
    </row>
    <row r="85" spans="3:12" ht="15.75" thickBot="1" x14ac:dyDescent="0.3"/>
    <row r="86" spans="3:12" x14ac:dyDescent="0.25">
      <c r="J86" s="259" t="s">
        <v>54</v>
      </c>
      <c r="K86" s="259" t="s">
        <v>55</v>
      </c>
    </row>
    <row r="87" spans="3:12" x14ac:dyDescent="0.25">
      <c r="J87" s="169"/>
      <c r="K87" s="169"/>
      <c r="L87" s="21"/>
    </row>
    <row r="88" spans="3:12" x14ac:dyDescent="0.25">
      <c r="J88" s="169"/>
      <c r="K88" s="169"/>
      <c r="L88" s="21"/>
    </row>
    <row r="89" spans="3:12" ht="15.75" thickBot="1" x14ac:dyDescent="0.3">
      <c r="J89" s="169"/>
      <c r="K89" s="169"/>
      <c r="L89" s="21"/>
    </row>
    <row r="90" spans="3:12" ht="15.75" thickBot="1" x14ac:dyDescent="0.3">
      <c r="C90" s="420"/>
      <c r="D90" s="421"/>
      <c r="E90" s="422"/>
      <c r="F90" s="101" t="s">
        <v>51</v>
      </c>
      <c r="G90" s="101" t="s">
        <v>56</v>
      </c>
      <c r="H90" s="101" t="s">
        <v>52</v>
      </c>
      <c r="I90" s="101" t="s">
        <v>53</v>
      </c>
    </row>
    <row r="91" spans="3:12" ht="15.75" thickBot="1" x14ac:dyDescent="0.3">
      <c r="C91" s="423" t="s">
        <v>106</v>
      </c>
      <c r="D91" s="424"/>
      <c r="E91" s="425"/>
      <c r="F91" s="136">
        <f>Technikai!C76</f>
        <v>13851.148484848483</v>
      </c>
      <c r="G91" s="136">
        <f>Technikai!C165</f>
        <v>14219.936142289083</v>
      </c>
      <c r="H91" s="136"/>
      <c r="I91" s="136"/>
      <c r="K91" s="169"/>
    </row>
    <row r="92" spans="3:12" ht="15.75" thickBot="1" x14ac:dyDescent="0.3">
      <c r="C92" s="423" t="s">
        <v>127</v>
      </c>
      <c r="D92" s="424"/>
      <c r="E92" s="425"/>
      <c r="F92" s="136">
        <f>Technikai!C77</f>
        <v>16893.5</v>
      </c>
      <c r="G92" s="136">
        <f>Technikai!C166</f>
        <v>24189</v>
      </c>
      <c r="H92" s="136"/>
      <c r="I92" s="136"/>
      <c r="K92" s="169"/>
    </row>
    <row r="93" spans="3:12" ht="15.75" thickBot="1" x14ac:dyDescent="0.3">
      <c r="C93" s="423" t="s">
        <v>50</v>
      </c>
      <c r="D93" s="424"/>
      <c r="E93" s="425"/>
      <c r="F93" s="136">
        <f>Technikai!C78</f>
        <v>30744.648484848483</v>
      </c>
      <c r="G93" s="136">
        <f>Technikai!C167</f>
        <v>38408.93614228908</v>
      </c>
      <c r="H93" s="136"/>
      <c r="I93" s="136"/>
      <c r="K93" s="169"/>
    </row>
    <row r="123" spans="3:11" ht="15.75" thickBot="1" x14ac:dyDescent="0.3"/>
    <row r="124" spans="3:11" ht="15.75" thickBot="1" x14ac:dyDescent="0.3">
      <c r="C124" s="420"/>
      <c r="D124" s="421"/>
      <c r="E124" s="422"/>
      <c r="F124" s="101" t="s">
        <v>51</v>
      </c>
      <c r="G124" s="101" t="s">
        <v>56</v>
      </c>
      <c r="H124" s="101" t="s">
        <v>52</v>
      </c>
      <c r="I124" s="101" t="s">
        <v>53</v>
      </c>
      <c r="J124" s="101" t="s">
        <v>54</v>
      </c>
      <c r="K124" s="101" t="s">
        <v>55</v>
      </c>
    </row>
    <row r="125" spans="3:11" ht="15.75" thickBot="1" x14ac:dyDescent="0.3">
      <c r="C125" s="423" t="s">
        <v>165</v>
      </c>
      <c r="D125" s="424"/>
      <c r="E125" s="425"/>
      <c r="F125" s="136">
        <f>Verseny!C67</f>
        <v>8352.2622222222235</v>
      </c>
      <c r="G125" s="136">
        <f>Verseny!C118</f>
        <v>4473.411764705882</v>
      </c>
      <c r="H125" s="136">
        <f>Verseny!C191</f>
        <v>3610.911764705882</v>
      </c>
      <c r="I125" s="136">
        <f>Verseny!C260</f>
        <v>6377.5235294117647</v>
      </c>
      <c r="J125" s="136">
        <f>Verseny!C332</f>
        <v>6687.4875816993463</v>
      </c>
      <c r="K125" s="136">
        <v>1000</v>
      </c>
    </row>
    <row r="126" spans="3:11" ht="15.75" thickBot="1" x14ac:dyDescent="0.3">
      <c r="C126" s="423" t="s">
        <v>127</v>
      </c>
      <c r="D126" s="424"/>
      <c r="E126" s="425"/>
      <c r="F126" s="136">
        <f>Verseny!C68</f>
        <v>21593</v>
      </c>
      <c r="G126" s="136">
        <f>Verseny!C119</f>
        <v>15841.5</v>
      </c>
      <c r="H126" s="136">
        <f>Verseny!C192</f>
        <v>11262</v>
      </c>
      <c r="I126" s="136">
        <f>Verseny!C261</f>
        <v>8317.5</v>
      </c>
      <c r="J126" s="136">
        <f>Verseny!C333</f>
        <v>13107</v>
      </c>
      <c r="K126" s="136">
        <v>4000</v>
      </c>
    </row>
    <row r="127" spans="3:11" ht="15.75" thickBot="1" x14ac:dyDescent="0.3">
      <c r="C127" s="423" t="s">
        <v>50</v>
      </c>
      <c r="D127" s="424"/>
      <c r="E127" s="425"/>
      <c r="F127" s="136">
        <f>Verseny!C69</f>
        <v>29945.262222222223</v>
      </c>
      <c r="G127" s="136">
        <f>Verseny!C120</f>
        <v>20314.911764705881</v>
      </c>
      <c r="H127" s="136">
        <f>Verseny!C193</f>
        <v>14872.911764705881</v>
      </c>
      <c r="I127" s="136">
        <f>Verseny!C262</f>
        <v>14695.023529411765</v>
      </c>
      <c r="J127" s="136">
        <f>Verseny!C334</f>
        <v>19794.487581699344</v>
      </c>
      <c r="K127" s="136">
        <v>5000</v>
      </c>
    </row>
  </sheetData>
  <mergeCells count="16">
    <mergeCell ref="C124:E124"/>
    <mergeCell ref="C125:E125"/>
    <mergeCell ref="C126:E126"/>
    <mergeCell ref="C127:E127"/>
    <mergeCell ref="C26:E26"/>
    <mergeCell ref="C27:E27"/>
    <mergeCell ref="C28:E28"/>
    <mergeCell ref="C29:E29"/>
    <mergeCell ref="C90:E90"/>
    <mergeCell ref="C91:E91"/>
    <mergeCell ref="C92:E92"/>
    <mergeCell ref="C93:E93"/>
    <mergeCell ref="C57:E57"/>
    <mergeCell ref="C58:E58"/>
    <mergeCell ref="C59:E59"/>
    <mergeCell ref="C60:E6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General</vt:lpstr>
      <vt:lpstr>Speciális</vt:lpstr>
      <vt:lpstr>Technikai</vt:lpstr>
      <vt:lpstr>Verseny</vt:lpstr>
      <vt:lpstr>Diagramok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Baric</dc:creator>
  <cp:lastModifiedBy>Bodnár Gábor</cp:lastModifiedBy>
  <cp:lastPrinted>2012-03-28T08:48:44Z</cp:lastPrinted>
  <dcterms:created xsi:type="dcterms:W3CDTF">2010-04-05T14:11:56Z</dcterms:created>
  <dcterms:modified xsi:type="dcterms:W3CDTF">2012-08-07T06:22:53Z</dcterms:modified>
</cp:coreProperties>
</file>